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Submission\"/>
    </mc:Choice>
  </mc:AlternateContent>
  <xr:revisionPtr revIDLastSave="0" documentId="13_ncr:1_{4B4C39DE-ABB1-4491-B1FF-45103F00D8E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ADJ FLUX" sheetId="1" r:id="rId1"/>
    <sheet name="SUNSPOTS" sheetId="20" r:id="rId2"/>
    <sheet name="FLUX SvsP" sheetId="23" r:id="rId3"/>
    <sheet name=" SMOOTHED DIFF FLUX" sheetId="46" r:id="rId4"/>
    <sheet name="SMOOTHED DIFF SUNSPOTS" sheetId="47" r:id="rId5"/>
    <sheet name="ISN" sheetId="48" r:id="rId6"/>
    <sheet name="Blad1" sheetId="49" r:id="rId7"/>
    <sheet name="Blad3" sheetId="51" r:id="rId8"/>
  </sheets>
  <definedNames>
    <definedName name="_xlnm._FilterDatabase" localSheetId="6" hidden="1">Blad1!$C$36:$D$66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3" i="1" l="1"/>
  <c r="Z154" i="1"/>
  <c r="Z155" i="1"/>
  <c r="Z156" i="1"/>
  <c r="Z157" i="1"/>
  <c r="Z158" i="1"/>
  <c r="W158" i="20"/>
  <c r="V158" i="20"/>
  <c r="U158" i="20"/>
  <c r="R158" i="20"/>
  <c r="S158" i="20" s="1"/>
  <c r="T151" i="20"/>
  <c r="P151" i="20"/>
  <c r="O158" i="20"/>
  <c r="N158" i="20"/>
  <c r="AF158" i="1"/>
  <c r="AD158" i="1"/>
  <c r="U152" i="1"/>
  <c r="T158" i="1"/>
  <c r="R158" i="1"/>
  <c r="Q152" i="1"/>
  <c r="P158" i="1"/>
  <c r="N158" i="1"/>
  <c r="AB158" i="1" l="1"/>
  <c r="K158" i="20"/>
  <c r="J158" i="20"/>
  <c r="O158" i="1"/>
  <c r="S158" i="1"/>
  <c r="W158" i="1"/>
  <c r="AA158" i="1"/>
  <c r="AE158" i="1"/>
  <c r="U157" i="20"/>
  <c r="W157" i="20" s="1"/>
  <c r="S157" i="20"/>
  <c r="T150" i="20"/>
  <c r="P150" i="20"/>
  <c r="O157" i="20"/>
  <c r="K157" i="20"/>
  <c r="AB157" i="1"/>
  <c r="R157" i="1"/>
  <c r="T157" i="1" s="1"/>
  <c r="U151" i="1" s="1"/>
  <c r="N157" i="1"/>
  <c r="AD157" i="1" l="1"/>
  <c r="AF157" i="1" s="1"/>
  <c r="P157" i="1"/>
  <c r="Q151" i="1" s="1"/>
  <c r="O157" i="1"/>
  <c r="S157" i="1"/>
  <c r="W157" i="1"/>
  <c r="AA157" i="1"/>
  <c r="AE157" i="1"/>
  <c r="J157" i="20"/>
  <c r="N157" i="20"/>
  <c r="R157" i="20"/>
  <c r="V157" i="20"/>
  <c r="V156" i="20"/>
  <c r="U156" i="20"/>
  <c r="K156" i="20"/>
  <c r="J156" i="20"/>
  <c r="U155" i="20"/>
  <c r="R156" i="20"/>
  <c r="S156" i="20" s="1"/>
  <c r="S155" i="20"/>
  <c r="O155" i="20"/>
  <c r="O156" i="20"/>
  <c r="N156" i="20"/>
  <c r="AB156" i="1"/>
  <c r="O156" i="1"/>
  <c r="S156" i="1"/>
  <c r="T156" i="1" s="1"/>
  <c r="W156" i="1"/>
  <c r="AA156" i="1"/>
  <c r="AE156" i="1"/>
  <c r="R156" i="1"/>
  <c r="N156" i="1"/>
  <c r="AB155" i="1"/>
  <c r="R155" i="1"/>
  <c r="T155" i="1" s="1"/>
  <c r="N155" i="1"/>
  <c r="P155" i="1" s="1"/>
  <c r="O155" i="1"/>
  <c r="S155" i="1"/>
  <c r="W155" i="1"/>
  <c r="AA155" i="1"/>
  <c r="AE155" i="1"/>
  <c r="R155" i="20"/>
  <c r="N155" i="20"/>
  <c r="V155" i="20" s="1"/>
  <c r="J155" i="20"/>
  <c r="K155" i="20" s="1"/>
  <c r="AB154" i="1"/>
  <c r="R154" i="1"/>
  <c r="T154" i="1" s="1"/>
  <c r="U148" i="1" s="1"/>
  <c r="N154" i="1"/>
  <c r="P154" i="1" s="1"/>
  <c r="Q148" i="1" s="1"/>
  <c r="S154" i="20"/>
  <c r="O154" i="20"/>
  <c r="U154" i="20"/>
  <c r="W154" i="20" s="1"/>
  <c r="J154" i="20"/>
  <c r="K154" i="20" s="1"/>
  <c r="N154" i="20"/>
  <c r="V154" i="20" s="1"/>
  <c r="R154" i="20"/>
  <c r="O154" i="1"/>
  <c r="S154" i="1"/>
  <c r="W154" i="1"/>
  <c r="AA154" i="1"/>
  <c r="AE154" i="1"/>
  <c r="U153" i="20"/>
  <c r="T152" i="1"/>
  <c r="R153" i="1"/>
  <c r="T153" i="1" s="1"/>
  <c r="U147" i="1" s="1"/>
  <c r="N153" i="1"/>
  <c r="P153" i="1" s="1"/>
  <c r="AB153" i="1"/>
  <c r="AC151" i="1" s="1"/>
  <c r="J153" i="20"/>
  <c r="K153" i="20" s="1"/>
  <c r="N153" i="20"/>
  <c r="V153" i="20" s="1"/>
  <c r="R153" i="20"/>
  <c r="S153" i="20" s="1"/>
  <c r="O153" i="1"/>
  <c r="S153" i="1"/>
  <c r="W153" i="1"/>
  <c r="AA153" i="1"/>
  <c r="AE153" i="1"/>
  <c r="Z152" i="1"/>
  <c r="U152" i="20"/>
  <c r="S149" i="1"/>
  <c r="S150" i="1"/>
  <c r="S151" i="1"/>
  <c r="S152" i="1"/>
  <c r="O150" i="1"/>
  <c r="O151" i="1"/>
  <c r="P151" i="1" s="1"/>
  <c r="O152" i="1"/>
  <c r="N152" i="1"/>
  <c r="R152" i="1"/>
  <c r="W152" i="1"/>
  <c r="AA152" i="1"/>
  <c r="AB152" i="1" s="1"/>
  <c r="AE152" i="1"/>
  <c r="J152" i="20"/>
  <c r="K152" i="20" s="1"/>
  <c r="N152" i="20"/>
  <c r="O152" i="20" s="1"/>
  <c r="R152" i="20"/>
  <c r="S152" i="20" s="1"/>
  <c r="R151" i="1"/>
  <c r="N151" i="1"/>
  <c r="U151" i="20"/>
  <c r="J151" i="20"/>
  <c r="K151" i="20" s="1"/>
  <c r="Z151" i="1"/>
  <c r="W151" i="1"/>
  <c r="AA151" i="1"/>
  <c r="AE151" i="1"/>
  <c r="N151" i="20"/>
  <c r="O151" i="20" s="1"/>
  <c r="R151" i="20"/>
  <c r="S151" i="20" s="1"/>
  <c r="Z142" i="1"/>
  <c r="Z143" i="1"/>
  <c r="Z144" i="1"/>
  <c r="Z145" i="1"/>
  <c r="Z146" i="1"/>
  <c r="Z147" i="1"/>
  <c r="Z148" i="1"/>
  <c r="Z149" i="1"/>
  <c r="Z150" i="1"/>
  <c r="U150" i="20"/>
  <c r="K150" i="20"/>
  <c r="R150" i="1"/>
  <c r="N150" i="1"/>
  <c r="P150" i="1" s="1"/>
  <c r="W150" i="1"/>
  <c r="AA150" i="1"/>
  <c r="AE150" i="1"/>
  <c r="J150" i="20"/>
  <c r="N150" i="20"/>
  <c r="R150" i="20"/>
  <c r="S150" i="20" s="1"/>
  <c r="J143" i="20"/>
  <c r="J144" i="20"/>
  <c r="J145" i="20"/>
  <c r="J146" i="20"/>
  <c r="J147" i="20"/>
  <c r="J148" i="20"/>
  <c r="J149" i="20"/>
  <c r="K149" i="20" s="1"/>
  <c r="Z139" i="1"/>
  <c r="Z140" i="1"/>
  <c r="Z141" i="1"/>
  <c r="U149" i="20"/>
  <c r="N149" i="20"/>
  <c r="V149" i="20" s="1"/>
  <c r="R149" i="20"/>
  <c r="S149" i="20" s="1"/>
  <c r="R149" i="1"/>
  <c r="N149" i="1"/>
  <c r="W156" i="20" l="1"/>
  <c r="W155" i="20"/>
  <c r="V150" i="20"/>
  <c r="W153" i="20"/>
  <c r="P156" i="1"/>
  <c r="Q150" i="1" s="1"/>
  <c r="AD156" i="1"/>
  <c r="AF156" i="1" s="1"/>
  <c r="U150" i="1"/>
  <c r="U149" i="1"/>
  <c r="Q149" i="1"/>
  <c r="AD155" i="1"/>
  <c r="AF155" i="1" s="1"/>
  <c r="AD154" i="1"/>
  <c r="AF154" i="1" s="1"/>
  <c r="AD153" i="1"/>
  <c r="AF153" i="1" s="1"/>
  <c r="O150" i="20"/>
  <c r="V151" i="20"/>
  <c r="W151" i="20" s="1"/>
  <c r="V152" i="20"/>
  <c r="W152" i="20" s="1"/>
  <c r="W150" i="20"/>
  <c r="O153" i="20"/>
  <c r="T151" i="1"/>
  <c r="T150" i="1"/>
  <c r="P152" i="1"/>
  <c r="AD152" i="1"/>
  <c r="AF152" i="1" s="1"/>
  <c r="AD151" i="1"/>
  <c r="AF151" i="1" s="1"/>
  <c r="AB150" i="1"/>
  <c r="AB151" i="1"/>
  <c r="AD150" i="1"/>
  <c r="AF150" i="1" s="1"/>
  <c r="O149" i="20"/>
  <c r="W149" i="20"/>
  <c r="AD149" i="1"/>
  <c r="O149" i="1"/>
  <c r="P149" i="1" s="1"/>
  <c r="T149" i="1"/>
  <c r="W149" i="1"/>
  <c r="AA149" i="1"/>
  <c r="AB149" i="1" s="1"/>
  <c r="AE149" i="1"/>
  <c r="R145" i="1"/>
  <c r="R146" i="1"/>
  <c r="R147" i="1"/>
  <c r="R148" i="1"/>
  <c r="N148" i="1"/>
  <c r="U148" i="20"/>
  <c r="AF149" i="1" l="1"/>
  <c r="AD148" i="1"/>
  <c r="O148" i="1"/>
  <c r="P148" i="1" s="1"/>
  <c r="S148" i="1"/>
  <c r="T148" i="1" s="1"/>
  <c r="W148" i="1"/>
  <c r="AA148" i="1"/>
  <c r="AB148" i="1" s="1"/>
  <c r="AE148" i="1"/>
  <c r="K148" i="20"/>
  <c r="N148" i="20"/>
  <c r="R148" i="20"/>
  <c r="S148" i="20" s="1"/>
  <c r="U147" i="20"/>
  <c r="N147" i="1"/>
  <c r="AF148" i="1" l="1"/>
  <c r="V148" i="20"/>
  <c r="W148" i="20" s="1"/>
  <c r="O148" i="20"/>
  <c r="K147" i="20"/>
  <c r="N147" i="20"/>
  <c r="R147" i="20"/>
  <c r="S147" i="20" s="1"/>
  <c r="AD147" i="1"/>
  <c r="O147" i="1"/>
  <c r="P147" i="1" s="1"/>
  <c r="S147" i="1"/>
  <c r="T147" i="1" s="1"/>
  <c r="W147" i="1"/>
  <c r="AA147" i="1"/>
  <c r="AB147" i="1" s="1"/>
  <c r="AE147" i="1"/>
  <c r="N146" i="1"/>
  <c r="U146" i="20"/>
  <c r="V147" i="20" l="1"/>
  <c r="W147" i="20" s="1"/>
  <c r="AF147" i="1"/>
  <c r="O147" i="20"/>
  <c r="AD146" i="1"/>
  <c r="K146" i="20"/>
  <c r="N146" i="20"/>
  <c r="O146" i="20" s="1"/>
  <c r="R146" i="20"/>
  <c r="S146" i="20" s="1"/>
  <c r="O146" i="1"/>
  <c r="P146" i="1" s="1"/>
  <c r="S146" i="1"/>
  <c r="T146" i="1" s="1"/>
  <c r="W146" i="1"/>
  <c r="AA146" i="1"/>
  <c r="AB146" i="1" s="1"/>
  <c r="AE146" i="1"/>
  <c r="U145" i="20"/>
  <c r="AF146" i="1" l="1"/>
  <c r="V146" i="20"/>
  <c r="W146" i="20" s="1"/>
  <c r="N145" i="1"/>
  <c r="N145" i="20" l="1"/>
  <c r="R145" i="20"/>
  <c r="S145" i="20" s="1"/>
  <c r="K145" i="20"/>
  <c r="AD145" i="1"/>
  <c r="AF145" i="1" s="1"/>
  <c r="O145" i="1"/>
  <c r="P145" i="1" s="1"/>
  <c r="S145" i="1"/>
  <c r="W145" i="1"/>
  <c r="AA145" i="1"/>
  <c r="AE145" i="1"/>
  <c r="U144" i="20"/>
  <c r="R144" i="1"/>
  <c r="N144" i="1"/>
  <c r="O144" i="1"/>
  <c r="S144" i="1"/>
  <c r="W144" i="1"/>
  <c r="AA144" i="1"/>
  <c r="AB144" i="1" s="1"/>
  <c r="AE144" i="1"/>
  <c r="K144" i="20"/>
  <c r="N144" i="20"/>
  <c r="R144" i="20"/>
  <c r="S144" i="20" s="1"/>
  <c r="U143" i="20"/>
  <c r="R143" i="1"/>
  <c r="T143" i="1" s="1"/>
  <c r="N143" i="1"/>
  <c r="P143" i="1" s="1"/>
  <c r="K143" i="20"/>
  <c r="N143" i="20"/>
  <c r="O143" i="20" s="1"/>
  <c r="R143" i="20"/>
  <c r="O143" i="1"/>
  <c r="S143" i="1"/>
  <c r="W143" i="1"/>
  <c r="AA143" i="1"/>
  <c r="AB143" i="1" s="1"/>
  <c r="AE143" i="1"/>
  <c r="AD144" i="1" l="1"/>
  <c r="AF144" i="1" s="1"/>
  <c r="T144" i="1"/>
  <c r="V145" i="20"/>
  <c r="W145" i="20" s="1"/>
  <c r="AB145" i="1"/>
  <c r="AC149" i="1" s="1"/>
  <c r="V144" i="20"/>
  <c r="W144" i="20" s="1"/>
  <c r="O145" i="20"/>
  <c r="P144" i="1"/>
  <c r="AD143" i="1"/>
  <c r="AF143" i="1" s="1"/>
  <c r="V143" i="20"/>
  <c r="W143" i="20" s="1"/>
  <c r="T145" i="1"/>
  <c r="O144" i="20"/>
  <c r="P149" i="20" s="1"/>
  <c r="S143" i="20"/>
  <c r="T149" i="20" s="1"/>
  <c r="R142" i="1"/>
  <c r="H142" i="46"/>
  <c r="N142" i="46"/>
  <c r="U142" i="46"/>
  <c r="AB142" i="46" s="1"/>
  <c r="AI142" i="46" s="1"/>
  <c r="AP142" i="46" s="1"/>
  <c r="N142" i="1"/>
  <c r="O142" i="1"/>
  <c r="S142" i="1"/>
  <c r="W142" i="1"/>
  <c r="AA142" i="1"/>
  <c r="AB142" i="1" s="1"/>
  <c r="AE142" i="1"/>
  <c r="U142" i="20"/>
  <c r="J142" i="20"/>
  <c r="K142" i="20" s="1"/>
  <c r="N142" i="20"/>
  <c r="R142" i="20"/>
  <c r="S142" i="20" s="1"/>
  <c r="AH141" i="46"/>
  <c r="AO141" i="46"/>
  <c r="T141" i="46"/>
  <c r="AA141" i="46"/>
  <c r="R141" i="1"/>
  <c r="N141" i="1"/>
  <c r="U141" i="20"/>
  <c r="M141" i="47"/>
  <c r="W134" i="47"/>
  <c r="V134" i="47"/>
  <c r="U134" i="47"/>
  <c r="O135" i="47"/>
  <c r="N135" i="47"/>
  <c r="P135" i="47" s="1"/>
  <c r="I135" i="47"/>
  <c r="H135" i="47"/>
  <c r="J135" i="47" s="1"/>
  <c r="G141" i="47"/>
  <c r="M141" i="46"/>
  <c r="G141" i="46"/>
  <c r="AC147" i="1" l="1"/>
  <c r="AC146" i="1"/>
  <c r="AC148" i="1"/>
  <c r="AC150" i="1"/>
  <c r="T148" i="20"/>
  <c r="AD142" i="1"/>
  <c r="AF142" i="1" s="1"/>
  <c r="T142" i="1"/>
  <c r="P142" i="1"/>
  <c r="V142" i="20"/>
  <c r="W142" i="20" s="1"/>
  <c r="O142" i="20"/>
  <c r="P148" i="20" s="1"/>
  <c r="AD141" i="1"/>
  <c r="P141" i="1"/>
  <c r="Q147" i="1" s="1"/>
  <c r="F141" i="47"/>
  <c r="L141" i="47"/>
  <c r="S141" i="47"/>
  <c r="Z141" i="47"/>
  <c r="AG141" i="47"/>
  <c r="AN141" i="47"/>
  <c r="J141" i="20"/>
  <c r="K141" i="20" s="1"/>
  <c r="N141" i="20"/>
  <c r="O141" i="20" s="1"/>
  <c r="P147" i="20" s="1"/>
  <c r="R141" i="20"/>
  <c r="S141" i="20" s="1"/>
  <c r="T147" i="20" s="1"/>
  <c r="O141" i="1"/>
  <c r="S141" i="1"/>
  <c r="T141" i="1" s="1"/>
  <c r="W141" i="1"/>
  <c r="AA141" i="1"/>
  <c r="AE141" i="1"/>
  <c r="H141" i="46"/>
  <c r="I141" i="46" s="1"/>
  <c r="N141" i="46"/>
  <c r="O141" i="46" s="1"/>
  <c r="P134" i="47"/>
  <c r="O134" i="47"/>
  <c r="N134" i="47"/>
  <c r="M140" i="47"/>
  <c r="J134" i="47"/>
  <c r="I134" i="47"/>
  <c r="H134" i="47"/>
  <c r="G140" i="47"/>
  <c r="F140" i="47"/>
  <c r="L140" i="47"/>
  <c r="S140" i="47"/>
  <c r="Z140" i="47"/>
  <c r="AG140" i="47"/>
  <c r="AN140" i="47"/>
  <c r="AE136" i="1"/>
  <c r="AE137" i="1"/>
  <c r="AE138" i="1"/>
  <c r="AE139" i="1"/>
  <c r="AE140" i="1"/>
  <c r="AA137" i="1"/>
  <c r="AA138" i="1"/>
  <c r="AA139" i="1"/>
  <c r="AA140" i="1"/>
  <c r="W140" i="1"/>
  <c r="S140" i="1"/>
  <c r="R140" i="1"/>
  <c r="M140" i="46"/>
  <c r="O140" i="46"/>
  <c r="AH140" i="46"/>
  <c r="AO140" i="46"/>
  <c r="G140" i="46"/>
  <c r="I140" i="46"/>
  <c r="T140" i="46"/>
  <c r="V140" i="46"/>
  <c r="AA140" i="46"/>
  <c r="AC140" i="46"/>
  <c r="H140" i="46"/>
  <c r="N140" i="46"/>
  <c r="U140" i="46"/>
  <c r="AB140" i="46"/>
  <c r="AI140" i="46" s="1"/>
  <c r="O140" i="1"/>
  <c r="N140" i="1"/>
  <c r="J140" i="20"/>
  <c r="K140" i="20" s="1"/>
  <c r="N140" i="20"/>
  <c r="R140" i="20"/>
  <c r="S140" i="20" s="1"/>
  <c r="U140" i="20"/>
  <c r="N12" i="48"/>
  <c r="N13" i="48"/>
  <c r="N14" i="48"/>
  <c r="N15" i="48"/>
  <c r="N16" i="48"/>
  <c r="N17" i="48"/>
  <c r="N18" i="48"/>
  <c r="N19" i="48"/>
  <c r="N20" i="48"/>
  <c r="N21" i="48"/>
  <c r="N22" i="48"/>
  <c r="N23" i="48"/>
  <c r="N24" i="48"/>
  <c r="N25" i="48"/>
  <c r="N26" i="48"/>
  <c r="N27" i="48"/>
  <c r="N28" i="48"/>
  <c r="N29" i="48"/>
  <c r="N30" i="48"/>
  <c r="N31" i="48"/>
  <c r="N32" i="48"/>
  <c r="N33" i="48"/>
  <c r="N34" i="48"/>
  <c r="N35" i="48"/>
  <c r="N36" i="48"/>
  <c r="N37" i="48"/>
  <c r="N38" i="48"/>
  <c r="N39" i="48"/>
  <c r="N40" i="48"/>
  <c r="N41" i="48"/>
  <c r="N42" i="48"/>
  <c r="N43" i="48"/>
  <c r="N44" i="48"/>
  <c r="N45" i="48"/>
  <c r="N46" i="48"/>
  <c r="N47" i="48"/>
  <c r="N48" i="48"/>
  <c r="N49" i="48"/>
  <c r="N50" i="48"/>
  <c r="N51" i="48"/>
  <c r="N52" i="48"/>
  <c r="N53" i="48"/>
  <c r="N54" i="48"/>
  <c r="N55" i="48"/>
  <c r="N56" i="48"/>
  <c r="N57" i="48"/>
  <c r="N58" i="48"/>
  <c r="N59" i="48"/>
  <c r="N60" i="48"/>
  <c r="N61" i="48"/>
  <c r="N62" i="48"/>
  <c r="N63" i="48"/>
  <c r="N64" i="48"/>
  <c r="N65" i="48"/>
  <c r="N66" i="48"/>
  <c r="N67" i="48"/>
  <c r="N68" i="48"/>
  <c r="N69" i="48"/>
  <c r="N70" i="48"/>
  <c r="N71" i="48"/>
  <c r="N72" i="48"/>
  <c r="N73" i="48"/>
  <c r="N74" i="48"/>
  <c r="N75" i="48"/>
  <c r="N76" i="48"/>
  <c r="N77" i="48"/>
  <c r="N78" i="48"/>
  <c r="N79" i="48"/>
  <c r="N80" i="48"/>
  <c r="N81" i="48"/>
  <c r="N82" i="48"/>
  <c r="N83" i="48"/>
  <c r="N84" i="48"/>
  <c r="N85" i="48"/>
  <c r="N86" i="48"/>
  <c r="N87" i="48"/>
  <c r="N88" i="48"/>
  <c r="N89" i="48"/>
  <c r="N90" i="48"/>
  <c r="N91" i="48"/>
  <c r="N92" i="48"/>
  <c r="N93" i="48"/>
  <c r="N94" i="48"/>
  <c r="N95" i="48"/>
  <c r="N96" i="48"/>
  <c r="N97" i="48"/>
  <c r="N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28" i="48"/>
  <c r="L29" i="48"/>
  <c r="L30" i="48"/>
  <c r="L31" i="48"/>
  <c r="L32" i="48"/>
  <c r="L33" i="48"/>
  <c r="L34" i="48"/>
  <c r="L35" i="48"/>
  <c r="L36" i="48"/>
  <c r="L37" i="48"/>
  <c r="L38" i="48"/>
  <c r="L39" i="48"/>
  <c r="L40" i="48"/>
  <c r="L41" i="48"/>
  <c r="L42" i="48"/>
  <c r="L43" i="48"/>
  <c r="L44" i="48"/>
  <c r="L45" i="48"/>
  <c r="L46" i="48"/>
  <c r="L47" i="48"/>
  <c r="L48" i="48"/>
  <c r="L49" i="48"/>
  <c r="L50" i="48"/>
  <c r="L51" i="48"/>
  <c r="L52" i="48"/>
  <c r="L53" i="48"/>
  <c r="L54" i="48"/>
  <c r="L55" i="48"/>
  <c r="L56" i="48"/>
  <c r="L57" i="48"/>
  <c r="L58" i="48"/>
  <c r="L59" i="48"/>
  <c r="L60" i="48"/>
  <c r="L61" i="48"/>
  <c r="L62" i="48"/>
  <c r="L63" i="48"/>
  <c r="L64" i="48"/>
  <c r="L65" i="48"/>
  <c r="L66" i="48"/>
  <c r="L67" i="48"/>
  <c r="L68" i="48"/>
  <c r="L69" i="48"/>
  <c r="L70" i="48"/>
  <c r="L71" i="48"/>
  <c r="L72" i="48"/>
  <c r="L73" i="48"/>
  <c r="L74" i="48"/>
  <c r="L75" i="48"/>
  <c r="L76" i="48"/>
  <c r="L77" i="48"/>
  <c r="L78" i="48"/>
  <c r="L79" i="48"/>
  <c r="L80" i="48"/>
  <c r="L81" i="48"/>
  <c r="L82" i="48"/>
  <c r="L83" i="48"/>
  <c r="L84" i="48"/>
  <c r="L85" i="48"/>
  <c r="L86" i="48"/>
  <c r="L87" i="48"/>
  <c r="L88" i="48"/>
  <c r="L89" i="48"/>
  <c r="L90" i="48"/>
  <c r="L91" i="48"/>
  <c r="L92" i="48"/>
  <c r="L93" i="48"/>
  <c r="L94" i="48"/>
  <c r="L95" i="48"/>
  <c r="L96" i="48"/>
  <c r="L97" i="48"/>
  <c r="K6" i="48"/>
  <c r="K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34" i="48"/>
  <c r="K35" i="48"/>
  <c r="K36" i="48"/>
  <c r="K37" i="48"/>
  <c r="K38" i="48"/>
  <c r="K39" i="48"/>
  <c r="K40" i="48"/>
  <c r="K41" i="48"/>
  <c r="K42" i="48"/>
  <c r="K43" i="48"/>
  <c r="K44" i="48"/>
  <c r="K45" i="48"/>
  <c r="K46" i="48"/>
  <c r="K47" i="48"/>
  <c r="K48" i="48"/>
  <c r="K49" i="48"/>
  <c r="K50" i="48"/>
  <c r="K51" i="48"/>
  <c r="K52" i="48"/>
  <c r="K53" i="48"/>
  <c r="K54" i="48"/>
  <c r="K55" i="48"/>
  <c r="K56" i="48"/>
  <c r="K57" i="48"/>
  <c r="K58" i="48"/>
  <c r="K59" i="48"/>
  <c r="K60" i="48"/>
  <c r="K61" i="48"/>
  <c r="K62" i="48"/>
  <c r="K63" i="48"/>
  <c r="K64" i="48"/>
  <c r="K65" i="48"/>
  <c r="K66" i="48"/>
  <c r="K67" i="48"/>
  <c r="K68" i="48"/>
  <c r="K69" i="48"/>
  <c r="K70" i="48"/>
  <c r="K71" i="48"/>
  <c r="K72" i="48"/>
  <c r="K73" i="48"/>
  <c r="K74" i="48"/>
  <c r="K75" i="48"/>
  <c r="K76" i="48"/>
  <c r="K77" i="48"/>
  <c r="K78" i="48"/>
  <c r="K79" i="48"/>
  <c r="K80" i="48"/>
  <c r="K81" i="48"/>
  <c r="K82" i="48"/>
  <c r="K83" i="48"/>
  <c r="K84" i="48"/>
  <c r="K85" i="48"/>
  <c r="K86" i="48"/>
  <c r="K87" i="48"/>
  <c r="K88" i="48"/>
  <c r="K89" i="48"/>
  <c r="K90" i="48"/>
  <c r="K91" i="48"/>
  <c r="K92" i="48"/>
  <c r="K93" i="48"/>
  <c r="K94" i="48"/>
  <c r="K95" i="48"/>
  <c r="K96" i="48"/>
  <c r="K97" i="48"/>
  <c r="K5" i="48"/>
  <c r="L11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27" i="48"/>
  <c r="M28" i="48"/>
  <c r="M29" i="48"/>
  <c r="M30" i="48"/>
  <c r="M31" i="48"/>
  <c r="M32" i="48"/>
  <c r="M33" i="48"/>
  <c r="M34" i="48"/>
  <c r="M35" i="48"/>
  <c r="M36" i="48"/>
  <c r="M37" i="48"/>
  <c r="M38" i="48"/>
  <c r="M39" i="48"/>
  <c r="M40" i="48"/>
  <c r="M41" i="48"/>
  <c r="M42" i="48"/>
  <c r="M43" i="48"/>
  <c r="M44" i="48"/>
  <c r="M45" i="48"/>
  <c r="M46" i="48"/>
  <c r="M47" i="48"/>
  <c r="M48" i="48"/>
  <c r="M49" i="48"/>
  <c r="M50" i="48"/>
  <c r="M51" i="48"/>
  <c r="M52" i="48"/>
  <c r="M53" i="48"/>
  <c r="M54" i="48"/>
  <c r="M55" i="48"/>
  <c r="M56" i="48"/>
  <c r="M57" i="48"/>
  <c r="M58" i="48"/>
  <c r="M59" i="48"/>
  <c r="M60" i="48"/>
  <c r="M61" i="48"/>
  <c r="M62" i="48"/>
  <c r="M63" i="48"/>
  <c r="M64" i="48"/>
  <c r="M65" i="48"/>
  <c r="M66" i="48"/>
  <c r="M67" i="48"/>
  <c r="M68" i="48"/>
  <c r="M69" i="48"/>
  <c r="M70" i="48"/>
  <c r="M71" i="48"/>
  <c r="M72" i="48"/>
  <c r="M73" i="48"/>
  <c r="M74" i="48"/>
  <c r="M75" i="48"/>
  <c r="M76" i="48"/>
  <c r="M77" i="48"/>
  <c r="M78" i="48"/>
  <c r="M79" i="48"/>
  <c r="M80" i="48"/>
  <c r="M81" i="48"/>
  <c r="M82" i="48"/>
  <c r="M83" i="48"/>
  <c r="M84" i="48"/>
  <c r="M85" i="48"/>
  <c r="M86" i="48"/>
  <c r="M87" i="48"/>
  <c r="M88" i="48"/>
  <c r="M89" i="48"/>
  <c r="M90" i="48"/>
  <c r="M91" i="48"/>
  <c r="M92" i="48"/>
  <c r="M93" i="48"/>
  <c r="M94" i="48"/>
  <c r="M95" i="48"/>
  <c r="M96" i="48"/>
  <c r="M97" i="48"/>
  <c r="G12" i="48"/>
  <c r="G13" i="48"/>
  <c r="G14" i="48"/>
  <c r="G15" i="48"/>
  <c r="G16" i="48"/>
  <c r="G17" i="48"/>
  <c r="G18" i="48"/>
  <c r="G19" i="48"/>
  <c r="G20" i="48"/>
  <c r="G21" i="48"/>
  <c r="G22" i="48"/>
  <c r="G23" i="48"/>
  <c r="G24" i="48"/>
  <c r="G25" i="48"/>
  <c r="G26" i="48"/>
  <c r="G27" i="48"/>
  <c r="G28" i="48"/>
  <c r="G29" i="48"/>
  <c r="G30" i="48"/>
  <c r="G31" i="48"/>
  <c r="G32" i="48"/>
  <c r="G33" i="48"/>
  <c r="G34" i="48"/>
  <c r="G35" i="48"/>
  <c r="G36" i="48"/>
  <c r="G37" i="48"/>
  <c r="G38" i="48"/>
  <c r="G39" i="48"/>
  <c r="G40" i="48"/>
  <c r="G41" i="48"/>
  <c r="G42" i="48"/>
  <c r="G43" i="48"/>
  <c r="G44" i="48"/>
  <c r="G45" i="48"/>
  <c r="G46" i="48"/>
  <c r="G47" i="48"/>
  <c r="G48" i="48"/>
  <c r="G49" i="48"/>
  <c r="G50" i="48"/>
  <c r="G51" i="48"/>
  <c r="G52" i="48"/>
  <c r="G53" i="48"/>
  <c r="G54" i="48"/>
  <c r="G55" i="48"/>
  <c r="G56" i="48"/>
  <c r="G57" i="48"/>
  <c r="G58" i="48"/>
  <c r="G59" i="48"/>
  <c r="G60" i="48"/>
  <c r="G61" i="48"/>
  <c r="G62" i="48"/>
  <c r="G63" i="48"/>
  <c r="G64" i="48"/>
  <c r="G65" i="48"/>
  <c r="G66" i="48"/>
  <c r="G67" i="48"/>
  <c r="G68" i="48"/>
  <c r="G69" i="48"/>
  <c r="G70" i="48"/>
  <c r="G71" i="48"/>
  <c r="G72" i="48"/>
  <c r="G73" i="48"/>
  <c r="G74" i="48"/>
  <c r="G75" i="48"/>
  <c r="G76" i="48"/>
  <c r="G77" i="48"/>
  <c r="G78" i="48"/>
  <c r="G79" i="48"/>
  <c r="G80" i="48"/>
  <c r="G81" i="48"/>
  <c r="G82" i="48"/>
  <c r="G83" i="48"/>
  <c r="G84" i="48"/>
  <c r="G85" i="48"/>
  <c r="G86" i="48"/>
  <c r="G87" i="48"/>
  <c r="G88" i="48"/>
  <c r="G89" i="48"/>
  <c r="G90" i="48"/>
  <c r="G91" i="48"/>
  <c r="G92" i="48"/>
  <c r="G93" i="48"/>
  <c r="G94" i="48"/>
  <c r="G95" i="48"/>
  <c r="G96" i="48"/>
  <c r="G97" i="48"/>
  <c r="G11" i="48"/>
  <c r="E103" i="48"/>
  <c r="F103" i="48" s="1"/>
  <c r="E102" i="48"/>
  <c r="F102" i="48" s="1"/>
  <c r="E101" i="48"/>
  <c r="F101" i="48" s="1"/>
  <c r="E100" i="48"/>
  <c r="F100" i="48" s="1"/>
  <c r="E99" i="48"/>
  <c r="F99" i="48" s="1"/>
  <c r="E98" i="48"/>
  <c r="F98" i="48" s="1"/>
  <c r="E97" i="48"/>
  <c r="F97" i="48" s="1"/>
  <c r="E96" i="48"/>
  <c r="F96" i="48" s="1"/>
  <c r="E95" i="48"/>
  <c r="F95" i="48" s="1"/>
  <c r="E94" i="48"/>
  <c r="F94" i="48" s="1"/>
  <c r="E93" i="48"/>
  <c r="F93" i="48" s="1"/>
  <c r="E92" i="48"/>
  <c r="F92" i="48" s="1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8" i="48"/>
  <c r="E7" i="48"/>
  <c r="E6" i="48"/>
  <c r="E5" i="48"/>
  <c r="H11" i="48" s="1"/>
  <c r="T146" i="20" l="1"/>
  <c r="AJ140" i="46"/>
  <c r="AP140" i="46"/>
  <c r="AQ140" i="46" s="1"/>
  <c r="U141" i="46"/>
  <c r="T140" i="1"/>
  <c r="U146" i="1" s="1"/>
  <c r="AD140" i="1"/>
  <c r="AF140" i="1" s="1"/>
  <c r="V140" i="20"/>
  <c r="W140" i="20" s="1"/>
  <c r="P140" i="1"/>
  <c r="Q146" i="1" s="1"/>
  <c r="AB141" i="1"/>
  <c r="AF141" i="1"/>
  <c r="O140" i="20"/>
  <c r="P146" i="20" s="1"/>
  <c r="V141" i="20"/>
  <c r="W141" i="20" s="1"/>
  <c r="F5" i="48"/>
  <c r="H12" i="48"/>
  <c r="F6" i="48"/>
  <c r="H13" i="48"/>
  <c r="F7" i="48"/>
  <c r="H14" i="48"/>
  <c r="F8" i="48"/>
  <c r="H15" i="48"/>
  <c r="F9" i="48"/>
  <c r="H16" i="48"/>
  <c r="F10" i="48"/>
  <c r="H17" i="48"/>
  <c r="F11" i="48"/>
  <c r="H18" i="48"/>
  <c r="F12" i="48"/>
  <c r="H19" i="48"/>
  <c r="F13" i="48"/>
  <c r="H20" i="48"/>
  <c r="F14" i="48"/>
  <c r="H21" i="48"/>
  <c r="F15" i="48"/>
  <c r="H22" i="48"/>
  <c r="F16" i="48"/>
  <c r="H23" i="48"/>
  <c r="F17" i="48"/>
  <c r="H24" i="48"/>
  <c r="F18" i="48"/>
  <c r="H25" i="48"/>
  <c r="F19" i="48"/>
  <c r="H26" i="48"/>
  <c r="F20" i="48"/>
  <c r="H27" i="48"/>
  <c r="F21" i="48"/>
  <c r="H28" i="48"/>
  <c r="F22" i="48"/>
  <c r="H29" i="48"/>
  <c r="F23" i="48"/>
  <c r="H30" i="48"/>
  <c r="F24" i="48"/>
  <c r="H31" i="48"/>
  <c r="F25" i="48"/>
  <c r="H32" i="48"/>
  <c r="F26" i="48"/>
  <c r="H33" i="48"/>
  <c r="F27" i="48"/>
  <c r="H34" i="48"/>
  <c r="F28" i="48"/>
  <c r="H35" i="48"/>
  <c r="F29" i="48"/>
  <c r="H36" i="48"/>
  <c r="F30" i="48"/>
  <c r="H37" i="48"/>
  <c r="F31" i="48"/>
  <c r="H38" i="48"/>
  <c r="F32" i="48"/>
  <c r="H39" i="48"/>
  <c r="F33" i="48"/>
  <c r="H40" i="48"/>
  <c r="F34" i="48"/>
  <c r="H41" i="48"/>
  <c r="F35" i="48"/>
  <c r="H42" i="48"/>
  <c r="F36" i="48"/>
  <c r="H43" i="48"/>
  <c r="F37" i="48"/>
  <c r="H44" i="48"/>
  <c r="F38" i="48"/>
  <c r="H45" i="48"/>
  <c r="F39" i="48"/>
  <c r="H46" i="48"/>
  <c r="F40" i="48"/>
  <c r="H47" i="48"/>
  <c r="F41" i="48"/>
  <c r="H48" i="48"/>
  <c r="F42" i="48"/>
  <c r="H49" i="48"/>
  <c r="F43" i="48"/>
  <c r="H50" i="48"/>
  <c r="F44" i="48"/>
  <c r="H51" i="48"/>
  <c r="F45" i="48"/>
  <c r="H52" i="48"/>
  <c r="F46" i="48"/>
  <c r="H53" i="48"/>
  <c r="F47" i="48"/>
  <c r="H54" i="48"/>
  <c r="F48" i="48"/>
  <c r="H55" i="48"/>
  <c r="F49" i="48"/>
  <c r="H56" i="48"/>
  <c r="F50" i="48"/>
  <c r="H57" i="48"/>
  <c r="F51" i="48"/>
  <c r="H58" i="48"/>
  <c r="F52" i="48"/>
  <c r="H59" i="48"/>
  <c r="F53" i="48"/>
  <c r="H60" i="48"/>
  <c r="F54" i="48"/>
  <c r="H61" i="48"/>
  <c r="F55" i="48"/>
  <c r="H62" i="48"/>
  <c r="F56" i="48"/>
  <c r="H63" i="48"/>
  <c r="F57" i="48"/>
  <c r="H64" i="48"/>
  <c r="F58" i="48"/>
  <c r="H65" i="48"/>
  <c r="F59" i="48"/>
  <c r="H66" i="48"/>
  <c r="F60" i="48"/>
  <c r="H67" i="48"/>
  <c r="F61" i="48"/>
  <c r="H68" i="48"/>
  <c r="F62" i="48"/>
  <c r="H69" i="48"/>
  <c r="F63" i="48"/>
  <c r="H70" i="48"/>
  <c r="F64" i="48"/>
  <c r="H71" i="48"/>
  <c r="F65" i="48"/>
  <c r="H72" i="48"/>
  <c r="F66" i="48"/>
  <c r="H73" i="48"/>
  <c r="F67" i="48"/>
  <c r="H74" i="48"/>
  <c r="F68" i="48"/>
  <c r="H75" i="48"/>
  <c r="F69" i="48"/>
  <c r="H76" i="48"/>
  <c r="F70" i="48"/>
  <c r="H77" i="48"/>
  <c r="F71" i="48"/>
  <c r="H78" i="48"/>
  <c r="F72" i="48"/>
  <c r="H79" i="48"/>
  <c r="F73" i="48"/>
  <c r="H80" i="48"/>
  <c r="F74" i="48"/>
  <c r="H81" i="48"/>
  <c r="F75" i="48"/>
  <c r="H82" i="48"/>
  <c r="F76" i="48"/>
  <c r="H83" i="48"/>
  <c r="F77" i="48"/>
  <c r="H84" i="48"/>
  <c r="F78" i="48"/>
  <c r="H85" i="48"/>
  <c r="F79" i="48"/>
  <c r="H86" i="48"/>
  <c r="F80" i="48"/>
  <c r="H87" i="48"/>
  <c r="F81" i="48"/>
  <c r="H88" i="48"/>
  <c r="F82" i="48"/>
  <c r="H89" i="48"/>
  <c r="F83" i="48"/>
  <c r="H90" i="48"/>
  <c r="F84" i="48"/>
  <c r="H91" i="48"/>
  <c r="F85" i="48"/>
  <c r="H92" i="48"/>
  <c r="F86" i="48"/>
  <c r="H93" i="48"/>
  <c r="F87" i="48"/>
  <c r="H94" i="48"/>
  <c r="F88" i="48"/>
  <c r="H95" i="48"/>
  <c r="F89" i="48"/>
  <c r="H96" i="48"/>
  <c r="F90" i="48"/>
  <c r="H97" i="48"/>
  <c r="F91" i="48"/>
  <c r="V141" i="46" l="1"/>
  <c r="AB141" i="46"/>
  <c r="N105" i="48"/>
  <c r="I97" i="48"/>
  <c r="I96" i="48"/>
  <c r="I95" i="48"/>
  <c r="I94" i="48"/>
  <c r="I93" i="48"/>
  <c r="I92" i="48"/>
  <c r="I91" i="48"/>
  <c r="I90" i="48"/>
  <c r="I89" i="48"/>
  <c r="I88" i="48"/>
  <c r="I87" i="48"/>
  <c r="I86" i="48"/>
  <c r="I85" i="48"/>
  <c r="I84" i="48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I69" i="48"/>
  <c r="I68" i="48"/>
  <c r="I67" i="48"/>
  <c r="I66" i="48"/>
  <c r="I65" i="48"/>
  <c r="I64" i="48"/>
  <c r="I63" i="48"/>
  <c r="I62" i="48"/>
  <c r="I61" i="48"/>
  <c r="I60" i="48"/>
  <c r="I59" i="48"/>
  <c r="I58" i="48"/>
  <c r="I57" i="48"/>
  <c r="I56" i="48"/>
  <c r="I55" i="48"/>
  <c r="I54" i="48"/>
  <c r="I53" i="48"/>
  <c r="I52" i="48"/>
  <c r="I51" i="48"/>
  <c r="I50" i="48"/>
  <c r="I49" i="48"/>
  <c r="I48" i="48"/>
  <c r="I47" i="48"/>
  <c r="I46" i="48"/>
  <c r="I45" i="48"/>
  <c r="I44" i="48"/>
  <c r="I43" i="48"/>
  <c r="I42" i="48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AC141" i="46" l="1"/>
  <c r="AI141" i="46"/>
  <c r="I11" i="48"/>
  <c r="I105" i="48" s="1"/>
  <c r="AJ141" i="46" l="1"/>
  <c r="AP141" i="46"/>
  <c r="AQ141" i="46" s="1"/>
  <c r="AR144" i="47"/>
  <c r="P144" i="47"/>
  <c r="AK144" i="47"/>
  <c r="AD144" i="47"/>
  <c r="J144" i="47"/>
  <c r="W144" i="47"/>
  <c r="AR49" i="47"/>
  <c r="P48" i="47"/>
  <c r="AK48" i="47"/>
  <c r="AD48" i="47"/>
  <c r="J48" i="47"/>
  <c r="W48" i="47"/>
  <c r="AO6" i="46"/>
  <c r="AO7" i="46"/>
  <c r="AO8" i="46"/>
  <c r="AO9" i="46"/>
  <c r="AO10" i="46"/>
  <c r="AO11" i="46"/>
  <c r="AO12" i="46"/>
  <c r="AO13" i="46"/>
  <c r="AO14" i="46"/>
  <c r="AO15" i="46"/>
  <c r="AO16" i="46"/>
  <c r="AO17" i="46"/>
  <c r="AO18" i="46"/>
  <c r="AO19" i="46"/>
  <c r="AO20" i="46"/>
  <c r="AO21" i="46"/>
  <c r="AO22" i="46"/>
  <c r="AO23" i="46"/>
  <c r="AO24" i="46"/>
  <c r="AO25" i="46"/>
  <c r="AO26" i="46"/>
  <c r="AO27" i="46"/>
  <c r="AO28" i="46"/>
  <c r="AO29" i="46"/>
  <c r="AO30" i="46"/>
  <c r="AO31" i="46"/>
  <c r="AO32" i="46"/>
  <c r="AO33" i="46"/>
  <c r="AO34" i="46"/>
  <c r="AO35" i="46"/>
  <c r="AO36" i="46"/>
  <c r="AO37" i="46"/>
  <c r="AO38" i="46"/>
  <c r="AO39" i="46"/>
  <c r="AO40" i="46"/>
  <c r="AO41" i="46"/>
  <c r="AO42" i="46"/>
  <c r="AO43" i="46"/>
  <c r="AO44" i="46"/>
  <c r="AO45" i="46"/>
  <c r="AO46" i="46"/>
  <c r="AO47" i="46"/>
  <c r="AO48" i="46"/>
  <c r="AO49" i="46"/>
  <c r="AO50" i="46"/>
  <c r="AO51" i="46"/>
  <c r="AO52" i="46"/>
  <c r="AO53" i="46"/>
  <c r="AO54" i="46"/>
  <c r="AO55" i="46"/>
  <c r="AO56" i="46"/>
  <c r="AO57" i="46"/>
  <c r="AO58" i="46"/>
  <c r="AO59" i="46"/>
  <c r="AO60" i="46"/>
  <c r="AO61" i="46"/>
  <c r="AO62" i="46"/>
  <c r="AO63" i="46"/>
  <c r="AO64" i="46"/>
  <c r="AO65" i="46"/>
  <c r="AO66" i="46"/>
  <c r="AO67" i="46"/>
  <c r="AO68" i="46"/>
  <c r="AO69" i="46"/>
  <c r="AO70" i="46"/>
  <c r="AO71" i="46"/>
  <c r="AO72" i="46"/>
  <c r="AO73" i="46"/>
  <c r="AO74" i="46"/>
  <c r="AO75" i="46"/>
  <c r="AO76" i="46"/>
  <c r="AO77" i="46"/>
  <c r="AO78" i="46"/>
  <c r="AO79" i="46"/>
  <c r="AO80" i="46"/>
  <c r="AO81" i="46"/>
  <c r="AO82" i="46"/>
  <c r="AO83" i="46"/>
  <c r="AO84" i="46"/>
  <c r="AO85" i="46"/>
  <c r="AO86" i="46"/>
  <c r="AO87" i="46"/>
  <c r="AO88" i="46"/>
  <c r="AO89" i="46"/>
  <c r="AO90" i="46"/>
  <c r="AO91" i="46"/>
  <c r="AO92" i="46"/>
  <c r="AO93" i="46"/>
  <c r="AO94" i="46"/>
  <c r="AO95" i="46"/>
  <c r="AO96" i="46"/>
  <c r="AO97" i="46"/>
  <c r="AO98" i="46"/>
  <c r="AO99" i="46"/>
  <c r="AO100" i="46"/>
  <c r="AO101" i="46"/>
  <c r="AO102" i="46"/>
  <c r="AO103" i="46"/>
  <c r="AO104" i="46"/>
  <c r="AO105" i="46"/>
  <c r="AO106" i="46"/>
  <c r="AO107" i="46"/>
  <c r="AO108" i="46"/>
  <c r="AO109" i="46"/>
  <c r="AO110" i="46"/>
  <c r="AO111" i="46"/>
  <c r="AO112" i="46"/>
  <c r="AO113" i="46"/>
  <c r="AO114" i="46"/>
  <c r="AO115" i="46"/>
  <c r="AO116" i="46"/>
  <c r="AO117" i="46"/>
  <c r="AO118" i="46"/>
  <c r="AO119" i="46"/>
  <c r="AO120" i="46"/>
  <c r="AO121" i="46"/>
  <c r="AO122" i="46"/>
  <c r="AO123" i="46"/>
  <c r="AO124" i="46"/>
  <c r="AO125" i="46"/>
  <c r="AO126" i="46"/>
  <c r="AO127" i="46"/>
  <c r="AO128" i="46"/>
  <c r="AO129" i="46"/>
  <c r="AO130" i="46"/>
  <c r="AO131" i="46"/>
  <c r="AO132" i="46"/>
  <c r="AO133" i="46"/>
  <c r="AO134" i="46"/>
  <c r="AO135" i="46"/>
  <c r="AO136" i="46"/>
  <c r="AO137" i="46"/>
  <c r="AO138" i="46"/>
  <c r="AO139" i="46"/>
  <c r="AO5" i="46"/>
  <c r="AG5" i="47"/>
  <c r="AG6" i="47"/>
  <c r="AG7" i="47"/>
  <c r="AG8" i="47"/>
  <c r="AG9" i="47"/>
  <c r="AG10" i="47"/>
  <c r="AG11" i="47"/>
  <c r="AG12" i="47"/>
  <c r="AG13" i="47"/>
  <c r="AG14" i="47"/>
  <c r="AG15" i="47"/>
  <c r="AG16" i="47"/>
  <c r="AG17" i="47"/>
  <c r="AG18" i="47"/>
  <c r="AG19" i="47"/>
  <c r="AG20" i="47"/>
  <c r="AG21" i="47"/>
  <c r="AG22" i="47"/>
  <c r="AG23" i="47"/>
  <c r="AG24" i="47"/>
  <c r="AG25" i="47"/>
  <c r="AG26" i="47"/>
  <c r="AG27" i="47"/>
  <c r="AG28" i="47"/>
  <c r="AG29" i="47"/>
  <c r="AG30" i="47"/>
  <c r="AG31" i="47"/>
  <c r="AG32" i="47"/>
  <c r="AG33" i="47"/>
  <c r="AG34" i="47"/>
  <c r="AG35" i="47"/>
  <c r="AG36" i="47"/>
  <c r="AG37" i="47"/>
  <c r="AG38" i="47"/>
  <c r="AG39" i="47"/>
  <c r="AG40" i="47"/>
  <c r="AG41" i="47"/>
  <c r="AG42" i="47"/>
  <c r="AG43" i="47"/>
  <c r="AG44" i="47"/>
  <c r="AG45" i="47"/>
  <c r="AG46" i="47"/>
  <c r="AG47" i="47"/>
  <c r="AG48" i="47"/>
  <c r="AG49" i="47"/>
  <c r="AG50" i="47"/>
  <c r="AG51" i="47"/>
  <c r="AG52" i="47"/>
  <c r="AG53" i="47"/>
  <c r="AG54" i="47"/>
  <c r="AG55" i="47"/>
  <c r="AG56" i="47"/>
  <c r="AG57" i="47"/>
  <c r="AG58" i="47"/>
  <c r="AG59" i="47"/>
  <c r="AG60" i="47"/>
  <c r="AG61" i="47"/>
  <c r="AG62" i="47"/>
  <c r="AG63" i="47"/>
  <c r="AG64" i="47"/>
  <c r="AG65" i="47"/>
  <c r="AG66" i="47"/>
  <c r="AG67" i="47"/>
  <c r="AG68" i="47"/>
  <c r="AG69" i="47"/>
  <c r="AG70" i="47"/>
  <c r="AG71" i="47"/>
  <c r="AG72" i="47"/>
  <c r="AG73" i="47"/>
  <c r="AG74" i="47"/>
  <c r="AG75" i="47"/>
  <c r="AG76" i="47"/>
  <c r="AG77" i="47"/>
  <c r="AG78" i="47"/>
  <c r="AG79" i="47"/>
  <c r="AG80" i="47"/>
  <c r="AG81" i="47"/>
  <c r="AG82" i="47"/>
  <c r="AG83" i="47"/>
  <c r="AG84" i="47"/>
  <c r="AG85" i="47"/>
  <c r="AG86" i="47"/>
  <c r="AG87" i="47"/>
  <c r="AG88" i="47"/>
  <c r="AG89" i="47"/>
  <c r="AG90" i="47"/>
  <c r="AG91" i="47"/>
  <c r="AG92" i="47"/>
  <c r="AG93" i="47"/>
  <c r="AG94" i="47"/>
  <c r="AG95" i="47"/>
  <c r="AG96" i="47"/>
  <c r="AG97" i="47"/>
  <c r="AG98" i="47"/>
  <c r="AG99" i="47"/>
  <c r="AG100" i="47"/>
  <c r="AG101" i="47"/>
  <c r="AG102" i="47"/>
  <c r="AG103" i="47"/>
  <c r="AG104" i="47"/>
  <c r="AG105" i="47"/>
  <c r="AG106" i="47"/>
  <c r="AG107" i="47"/>
  <c r="AG108" i="47"/>
  <c r="AG109" i="47"/>
  <c r="AG110" i="47"/>
  <c r="AG111" i="47"/>
  <c r="AG112" i="47"/>
  <c r="AG113" i="47"/>
  <c r="AG114" i="47"/>
  <c r="AG115" i="47"/>
  <c r="AG116" i="47"/>
  <c r="AG117" i="47"/>
  <c r="AG118" i="47"/>
  <c r="AG119" i="47"/>
  <c r="AG120" i="47"/>
  <c r="AG121" i="47"/>
  <c r="AG122" i="47"/>
  <c r="AG123" i="47"/>
  <c r="AG124" i="47"/>
  <c r="AG125" i="47"/>
  <c r="AG126" i="47"/>
  <c r="AG127" i="47"/>
  <c r="AG128" i="47"/>
  <c r="AG129" i="47"/>
  <c r="AG130" i="47"/>
  <c r="AG131" i="47"/>
  <c r="AG132" i="47"/>
  <c r="AG133" i="47"/>
  <c r="AG134" i="47"/>
  <c r="AG135" i="47"/>
  <c r="AG136" i="47"/>
  <c r="AG137" i="47"/>
  <c r="AG138" i="47"/>
  <c r="AG139" i="47"/>
  <c r="AN6" i="47"/>
  <c r="AN7" i="47"/>
  <c r="AN8" i="47"/>
  <c r="AN9" i="47"/>
  <c r="AN10" i="47"/>
  <c r="AN11" i="47"/>
  <c r="AN12" i="47"/>
  <c r="AN13" i="47"/>
  <c r="AN14" i="47"/>
  <c r="AN15" i="47"/>
  <c r="AN16" i="47"/>
  <c r="AN17" i="47"/>
  <c r="AN18" i="47"/>
  <c r="AN19" i="47"/>
  <c r="AN20" i="47"/>
  <c r="AN21" i="47"/>
  <c r="AN22" i="47"/>
  <c r="AN23" i="47"/>
  <c r="AN24" i="47"/>
  <c r="AN25" i="47"/>
  <c r="AN26" i="47"/>
  <c r="AN27" i="47"/>
  <c r="AN28" i="47"/>
  <c r="AN29" i="47"/>
  <c r="AN30" i="47"/>
  <c r="AN31" i="47"/>
  <c r="AN32" i="47"/>
  <c r="AN33" i="47"/>
  <c r="AN34" i="47"/>
  <c r="AN35" i="47"/>
  <c r="AN36" i="47"/>
  <c r="AN37" i="47"/>
  <c r="AN38" i="47"/>
  <c r="AN39" i="47"/>
  <c r="AN40" i="47"/>
  <c r="AN41" i="47"/>
  <c r="AN42" i="47"/>
  <c r="AN43" i="47"/>
  <c r="AN44" i="47"/>
  <c r="AN45" i="47"/>
  <c r="AN46" i="47"/>
  <c r="AN47" i="47"/>
  <c r="AN48" i="47"/>
  <c r="AN49" i="47"/>
  <c r="AN50" i="47"/>
  <c r="AN51" i="47"/>
  <c r="AN52" i="47"/>
  <c r="AN53" i="47"/>
  <c r="AN54" i="47"/>
  <c r="AN55" i="47"/>
  <c r="AN56" i="47"/>
  <c r="AN57" i="47"/>
  <c r="AN58" i="47"/>
  <c r="AN59" i="47"/>
  <c r="AN60" i="47"/>
  <c r="AN61" i="47"/>
  <c r="AN62" i="47"/>
  <c r="AN63" i="47"/>
  <c r="AN64" i="47"/>
  <c r="AN65" i="47"/>
  <c r="AN66" i="47"/>
  <c r="AN67" i="47"/>
  <c r="AN68" i="47"/>
  <c r="AN69" i="47"/>
  <c r="AN70" i="47"/>
  <c r="AN71" i="47"/>
  <c r="AN72" i="47"/>
  <c r="AN73" i="47"/>
  <c r="AN74" i="47"/>
  <c r="AN75" i="47"/>
  <c r="AN76" i="47"/>
  <c r="AN77" i="47"/>
  <c r="AN78" i="47"/>
  <c r="AN79" i="47"/>
  <c r="AN80" i="47"/>
  <c r="AN81" i="47"/>
  <c r="AN82" i="47"/>
  <c r="AN83" i="47"/>
  <c r="AN84" i="47"/>
  <c r="AN85" i="47"/>
  <c r="AN86" i="47"/>
  <c r="AN87" i="47"/>
  <c r="AN88" i="47"/>
  <c r="AN89" i="47"/>
  <c r="AN90" i="47"/>
  <c r="AN91" i="47"/>
  <c r="AN92" i="47"/>
  <c r="AN93" i="47"/>
  <c r="AN94" i="47"/>
  <c r="AN95" i="47"/>
  <c r="AN96" i="47"/>
  <c r="AN97" i="47"/>
  <c r="AN98" i="47"/>
  <c r="AN99" i="47"/>
  <c r="AN100" i="47"/>
  <c r="AN101" i="47"/>
  <c r="AN102" i="47"/>
  <c r="AN103" i="47"/>
  <c r="AN104" i="47"/>
  <c r="AN105" i="47"/>
  <c r="AN106" i="47"/>
  <c r="AN107" i="47"/>
  <c r="AN108" i="47"/>
  <c r="AN109" i="47"/>
  <c r="AN110" i="47"/>
  <c r="AN111" i="47"/>
  <c r="AN112" i="47"/>
  <c r="AN113" i="47"/>
  <c r="AN114" i="47"/>
  <c r="AN115" i="47"/>
  <c r="AN116" i="47"/>
  <c r="AN117" i="47"/>
  <c r="AN118" i="47"/>
  <c r="AN119" i="47"/>
  <c r="AN120" i="47"/>
  <c r="AN121" i="47"/>
  <c r="AN122" i="47"/>
  <c r="AN123" i="47"/>
  <c r="AN124" i="47"/>
  <c r="AN125" i="47"/>
  <c r="AN126" i="47"/>
  <c r="AN127" i="47"/>
  <c r="AN128" i="47"/>
  <c r="AN129" i="47"/>
  <c r="AN130" i="47"/>
  <c r="AN131" i="47"/>
  <c r="AN132" i="47"/>
  <c r="AN133" i="47"/>
  <c r="AN134" i="47"/>
  <c r="AN135" i="47"/>
  <c r="AN136" i="47"/>
  <c r="AN137" i="47"/>
  <c r="AN138" i="47"/>
  <c r="AN139" i="47"/>
  <c r="AN5" i="47"/>
  <c r="AO139" i="47"/>
  <c r="AO138" i="47"/>
  <c r="AO137" i="47"/>
  <c r="AO136" i="47"/>
  <c r="AO135" i="47"/>
  <c r="AO134" i="47"/>
  <c r="AP133" i="47"/>
  <c r="AO133" i="47"/>
  <c r="AP132" i="47"/>
  <c r="AO132" i="47"/>
  <c r="AP131" i="47"/>
  <c r="AO131" i="47"/>
  <c r="AP130" i="47"/>
  <c r="AO130" i="47"/>
  <c r="AP129" i="47"/>
  <c r="AO129" i="47"/>
  <c r="AP128" i="47"/>
  <c r="AO128" i="47"/>
  <c r="AP127" i="47"/>
  <c r="AP126" i="47"/>
  <c r="AP125" i="47"/>
  <c r="AP124" i="47"/>
  <c r="AP123" i="47"/>
  <c r="AP122" i="47"/>
  <c r="AP121" i="47"/>
  <c r="AP120" i="47"/>
  <c r="AP119" i="47"/>
  <c r="AP118" i="47"/>
  <c r="AP117" i="47"/>
  <c r="AP116" i="47"/>
  <c r="AP115" i="47"/>
  <c r="AP114" i="47"/>
  <c r="AP113" i="47"/>
  <c r="AP112" i="47"/>
  <c r="AP111" i="47"/>
  <c r="AP110" i="47"/>
  <c r="AP109" i="47"/>
  <c r="AP108" i="47"/>
  <c r="AP107" i="47"/>
  <c r="AP106" i="47"/>
  <c r="AP105" i="47"/>
  <c r="AP104" i="47"/>
  <c r="AP103" i="47"/>
  <c r="AP102" i="47"/>
  <c r="AP101" i="47"/>
  <c r="AP100" i="47"/>
  <c r="AP99" i="47"/>
  <c r="AP98" i="47"/>
  <c r="AP97" i="47"/>
  <c r="AP96" i="47"/>
  <c r="AP95" i="47"/>
  <c r="AP94" i="47"/>
  <c r="AP93" i="47"/>
  <c r="AP92" i="47"/>
  <c r="AP91" i="47"/>
  <c r="AP90" i="47"/>
  <c r="AP89" i="47"/>
  <c r="AP88" i="47"/>
  <c r="AP87" i="47"/>
  <c r="AP86" i="47"/>
  <c r="AP85" i="47"/>
  <c r="AP84" i="47"/>
  <c r="AP83" i="47"/>
  <c r="AP82" i="47"/>
  <c r="AP81" i="47"/>
  <c r="AP80" i="47"/>
  <c r="AP79" i="47"/>
  <c r="AP78" i="47"/>
  <c r="AP77" i="47"/>
  <c r="AP76" i="47"/>
  <c r="AP75" i="47"/>
  <c r="AP74" i="47"/>
  <c r="AP73" i="47"/>
  <c r="AP72" i="47"/>
  <c r="AP71" i="47"/>
  <c r="AP70" i="47"/>
  <c r="AP69" i="47"/>
  <c r="AP68" i="47"/>
  <c r="AP67" i="47"/>
  <c r="AP66" i="47"/>
  <c r="AP65" i="47"/>
  <c r="AP64" i="47"/>
  <c r="AP63" i="47"/>
  <c r="AP62" i="47"/>
  <c r="AP61" i="47"/>
  <c r="AP60" i="47"/>
  <c r="AP59" i="47"/>
  <c r="AP58" i="47"/>
  <c r="AP57" i="47"/>
  <c r="AP56" i="47"/>
  <c r="AP55" i="47"/>
  <c r="AP54" i="47"/>
  <c r="AP53" i="47"/>
  <c r="AP52" i="47"/>
  <c r="AP51" i="47"/>
  <c r="AP50" i="47"/>
  <c r="AP49" i="47"/>
  <c r="AP48" i="47"/>
  <c r="AP47" i="47"/>
  <c r="AP46" i="47"/>
  <c r="AP45" i="47"/>
  <c r="AP44" i="47"/>
  <c r="AP43" i="47"/>
  <c r="AP42" i="47"/>
  <c r="AP41" i="47"/>
  <c r="AP40" i="47"/>
  <c r="AP39" i="47"/>
  <c r="AP38" i="47"/>
  <c r="AP37" i="47"/>
  <c r="AP36" i="47"/>
  <c r="AP35" i="47"/>
  <c r="AP34" i="47"/>
  <c r="AP33" i="47"/>
  <c r="AP32" i="47"/>
  <c r="AP31" i="47"/>
  <c r="AP30" i="47"/>
  <c r="AP29" i="47"/>
  <c r="AP28" i="47"/>
  <c r="AP27" i="47"/>
  <c r="AP26" i="47"/>
  <c r="AP25" i="47"/>
  <c r="AP24" i="47"/>
  <c r="AP23" i="47"/>
  <c r="AP22" i="47"/>
  <c r="AP21" i="47"/>
  <c r="AP20" i="47"/>
  <c r="AP19" i="47"/>
  <c r="AP18" i="47"/>
  <c r="AP17" i="47"/>
  <c r="AP16" i="47"/>
  <c r="AP15" i="47"/>
  <c r="AP14" i="47"/>
  <c r="AP13" i="47"/>
  <c r="AP12" i="47"/>
  <c r="AP11" i="47"/>
  <c r="AH139" i="47"/>
  <c r="AH138" i="47"/>
  <c r="AH137" i="47"/>
  <c r="AH136" i="47"/>
  <c r="AH135" i="47"/>
  <c r="AH134" i="47"/>
  <c r="AI133" i="47"/>
  <c r="AH133" i="47"/>
  <c r="AI132" i="47"/>
  <c r="AH132" i="47"/>
  <c r="AI131" i="47"/>
  <c r="AH131" i="47"/>
  <c r="AI130" i="47"/>
  <c r="AH130" i="47"/>
  <c r="AI129" i="47"/>
  <c r="AH129" i="47"/>
  <c r="AI128" i="47"/>
  <c r="AH128" i="47"/>
  <c r="AI127" i="47"/>
  <c r="AI126" i="47"/>
  <c r="AI125" i="47"/>
  <c r="AI124" i="47"/>
  <c r="AI123" i="47"/>
  <c r="AI122" i="47"/>
  <c r="AI121" i="47"/>
  <c r="AI120" i="47"/>
  <c r="AI119" i="47"/>
  <c r="AI118" i="47"/>
  <c r="AI117" i="47"/>
  <c r="AI116" i="47"/>
  <c r="AI115" i="47"/>
  <c r="AI114" i="47"/>
  <c r="AI113" i="47"/>
  <c r="AI112" i="47"/>
  <c r="AI111" i="47"/>
  <c r="AI110" i="47"/>
  <c r="AI109" i="47"/>
  <c r="AI108" i="47"/>
  <c r="AI107" i="47"/>
  <c r="AI106" i="47"/>
  <c r="AI105" i="47"/>
  <c r="AI104" i="47"/>
  <c r="AI103" i="47"/>
  <c r="AI102" i="47"/>
  <c r="AI101" i="47"/>
  <c r="AI100" i="47"/>
  <c r="AI99" i="47"/>
  <c r="AI98" i="47"/>
  <c r="AI97" i="47"/>
  <c r="AI96" i="47"/>
  <c r="AI95" i="47"/>
  <c r="AI94" i="47"/>
  <c r="AI93" i="47"/>
  <c r="AI92" i="47"/>
  <c r="AI91" i="47"/>
  <c r="AI90" i="47"/>
  <c r="AI89" i="47"/>
  <c r="AI88" i="47"/>
  <c r="AI87" i="47"/>
  <c r="AI86" i="47"/>
  <c r="AI85" i="47"/>
  <c r="AI84" i="47"/>
  <c r="AI83" i="47"/>
  <c r="AI82" i="47"/>
  <c r="AI81" i="47"/>
  <c r="AI80" i="47"/>
  <c r="AI79" i="47"/>
  <c r="AI78" i="47"/>
  <c r="AI77" i="47"/>
  <c r="AI76" i="47"/>
  <c r="AI75" i="47"/>
  <c r="AI74" i="47"/>
  <c r="AI73" i="47"/>
  <c r="AI72" i="47"/>
  <c r="AI71" i="47"/>
  <c r="AI70" i="47"/>
  <c r="AI69" i="47"/>
  <c r="AI68" i="47"/>
  <c r="AI67" i="47"/>
  <c r="AI66" i="47"/>
  <c r="AI65" i="47"/>
  <c r="AI64" i="47"/>
  <c r="AI63" i="47"/>
  <c r="AI62" i="47"/>
  <c r="AI61" i="47"/>
  <c r="AI60" i="47"/>
  <c r="AI59" i="47"/>
  <c r="AI58" i="47"/>
  <c r="AI57" i="47"/>
  <c r="AI56" i="47"/>
  <c r="AI55" i="47"/>
  <c r="AI54" i="47"/>
  <c r="AI53" i="47"/>
  <c r="AI52" i="47"/>
  <c r="AI51" i="47"/>
  <c r="AI50" i="47"/>
  <c r="AI49" i="47"/>
  <c r="AI48" i="47"/>
  <c r="AI47" i="47"/>
  <c r="AI46" i="47"/>
  <c r="AI45" i="47"/>
  <c r="AI44" i="47"/>
  <c r="AI43" i="47"/>
  <c r="AI42" i="47"/>
  <c r="AI41" i="47"/>
  <c r="AI40" i="47"/>
  <c r="AI39" i="47"/>
  <c r="AI38" i="47"/>
  <c r="AI37" i="47"/>
  <c r="AI36" i="47"/>
  <c r="AI35" i="47"/>
  <c r="AI34" i="47"/>
  <c r="AI33" i="47"/>
  <c r="AI32" i="47"/>
  <c r="AI31" i="47"/>
  <c r="AI30" i="47"/>
  <c r="AI29" i="47"/>
  <c r="AI28" i="47"/>
  <c r="AI27" i="47"/>
  <c r="AI26" i="47"/>
  <c r="AI25" i="47"/>
  <c r="AI24" i="47"/>
  <c r="AI23" i="47"/>
  <c r="AI22" i="47"/>
  <c r="AI21" i="47"/>
  <c r="AI20" i="47"/>
  <c r="AI19" i="47"/>
  <c r="AI18" i="47"/>
  <c r="AI17" i="47"/>
  <c r="AI16" i="47"/>
  <c r="AI15" i="47"/>
  <c r="AI14" i="47"/>
  <c r="AI13" i="47"/>
  <c r="AI12" i="47"/>
  <c r="AI11" i="47"/>
  <c r="Z6" i="47"/>
  <c r="Z7" i="47"/>
  <c r="Z8" i="47"/>
  <c r="Z9" i="47"/>
  <c r="Z10" i="47"/>
  <c r="Z11" i="47"/>
  <c r="Z12" i="47"/>
  <c r="Z13" i="47"/>
  <c r="Z14" i="47"/>
  <c r="Z15" i="47"/>
  <c r="Z16" i="47"/>
  <c r="Z17" i="47"/>
  <c r="Z18" i="47"/>
  <c r="Z19" i="47"/>
  <c r="Z20" i="47"/>
  <c r="Z21" i="47"/>
  <c r="Z22" i="47"/>
  <c r="Z23" i="47"/>
  <c r="Z24" i="47"/>
  <c r="Z25" i="47"/>
  <c r="Z26" i="47"/>
  <c r="Z27" i="47"/>
  <c r="Z28" i="47"/>
  <c r="Z29" i="47"/>
  <c r="Z30" i="47"/>
  <c r="Z31" i="47"/>
  <c r="Z32" i="47"/>
  <c r="Z33" i="47"/>
  <c r="Z34" i="47"/>
  <c r="Z35" i="47"/>
  <c r="Z36" i="47"/>
  <c r="Z37" i="47"/>
  <c r="Z38" i="47"/>
  <c r="Z39" i="47"/>
  <c r="Z40" i="47"/>
  <c r="Z41" i="47"/>
  <c r="Z42" i="47"/>
  <c r="Z43" i="47"/>
  <c r="Z44" i="47"/>
  <c r="Z45" i="47"/>
  <c r="Z46" i="47"/>
  <c r="Z47" i="47"/>
  <c r="Z48" i="47"/>
  <c r="Z49" i="47"/>
  <c r="Z50" i="47"/>
  <c r="Z51" i="47"/>
  <c r="Z52" i="47"/>
  <c r="Z53" i="47"/>
  <c r="Z54" i="47"/>
  <c r="Z55" i="47"/>
  <c r="Z56" i="47"/>
  <c r="Z57" i="47"/>
  <c r="Z58" i="47"/>
  <c r="Z59" i="47"/>
  <c r="Z60" i="47"/>
  <c r="Z61" i="47"/>
  <c r="Z62" i="47"/>
  <c r="Z63" i="47"/>
  <c r="Z64" i="47"/>
  <c r="Z65" i="47"/>
  <c r="Z66" i="47"/>
  <c r="Z67" i="47"/>
  <c r="Z68" i="47"/>
  <c r="Z69" i="47"/>
  <c r="Z70" i="47"/>
  <c r="Z71" i="47"/>
  <c r="Z72" i="47"/>
  <c r="Z73" i="47"/>
  <c r="Z74" i="47"/>
  <c r="Z75" i="47"/>
  <c r="Z76" i="47"/>
  <c r="Z77" i="47"/>
  <c r="Z78" i="47"/>
  <c r="Z79" i="47"/>
  <c r="Z80" i="47"/>
  <c r="Z81" i="47"/>
  <c r="Z82" i="47"/>
  <c r="Z83" i="47"/>
  <c r="Z84" i="47"/>
  <c r="Z85" i="47"/>
  <c r="Z86" i="47"/>
  <c r="Z87" i="47"/>
  <c r="Z88" i="47"/>
  <c r="Z89" i="47"/>
  <c r="Z90" i="47"/>
  <c r="Z91" i="47"/>
  <c r="Z92" i="47"/>
  <c r="Z93" i="47"/>
  <c r="Z94" i="47"/>
  <c r="Z95" i="47"/>
  <c r="Z96" i="47"/>
  <c r="Z97" i="47"/>
  <c r="Z98" i="47"/>
  <c r="Z99" i="47"/>
  <c r="Z100" i="47"/>
  <c r="Z101" i="47"/>
  <c r="Z102" i="47"/>
  <c r="Z103" i="47"/>
  <c r="Z104" i="47"/>
  <c r="Z105" i="47"/>
  <c r="Z106" i="47"/>
  <c r="Z107" i="47"/>
  <c r="Z108" i="47"/>
  <c r="Z109" i="47"/>
  <c r="Z110" i="47"/>
  <c r="Z111" i="47"/>
  <c r="Z112" i="47"/>
  <c r="Z113" i="47"/>
  <c r="Z114" i="47"/>
  <c r="Z115" i="47"/>
  <c r="Z116" i="47"/>
  <c r="Z117" i="47"/>
  <c r="Z118" i="47"/>
  <c r="Z119" i="47"/>
  <c r="Z120" i="47"/>
  <c r="Z121" i="47"/>
  <c r="Z122" i="47"/>
  <c r="Z123" i="47"/>
  <c r="Z124" i="47"/>
  <c r="Z125" i="47"/>
  <c r="Z126" i="47"/>
  <c r="Z127" i="47"/>
  <c r="Z128" i="47"/>
  <c r="Z129" i="47"/>
  <c r="Z130" i="47"/>
  <c r="Z131" i="47"/>
  <c r="Z132" i="47"/>
  <c r="Z133" i="47"/>
  <c r="Z134" i="47"/>
  <c r="Z135" i="47"/>
  <c r="Z136" i="47"/>
  <c r="Z137" i="47"/>
  <c r="Z138" i="47"/>
  <c r="Z139" i="47"/>
  <c r="Z5" i="47"/>
  <c r="S6" i="47"/>
  <c r="S7" i="47"/>
  <c r="S8" i="47"/>
  <c r="S9" i="47"/>
  <c r="S10" i="47"/>
  <c r="S11" i="47"/>
  <c r="S12" i="47"/>
  <c r="S13" i="47"/>
  <c r="S14" i="47"/>
  <c r="S15" i="47"/>
  <c r="S16" i="47"/>
  <c r="S17" i="47"/>
  <c r="S18" i="47"/>
  <c r="S19" i="47"/>
  <c r="S20" i="47"/>
  <c r="S21" i="47"/>
  <c r="S22" i="47"/>
  <c r="S23" i="47"/>
  <c r="S24" i="47"/>
  <c r="S25" i="47"/>
  <c r="S26" i="47"/>
  <c r="S27" i="47"/>
  <c r="S28" i="47"/>
  <c r="S29" i="47"/>
  <c r="S30" i="47"/>
  <c r="S31" i="47"/>
  <c r="S32" i="47"/>
  <c r="S33" i="47"/>
  <c r="S34" i="47"/>
  <c r="S35" i="47"/>
  <c r="S36" i="47"/>
  <c r="S37" i="47"/>
  <c r="S38" i="47"/>
  <c r="S39" i="47"/>
  <c r="S40" i="47"/>
  <c r="S41" i="47"/>
  <c r="S42" i="47"/>
  <c r="S43" i="47"/>
  <c r="S44" i="47"/>
  <c r="S45" i="47"/>
  <c r="S46" i="47"/>
  <c r="S47" i="47"/>
  <c r="S48" i="47"/>
  <c r="S49" i="47"/>
  <c r="S50" i="47"/>
  <c r="S51" i="47"/>
  <c r="S52" i="47"/>
  <c r="S53" i="47"/>
  <c r="S54" i="47"/>
  <c r="S55" i="47"/>
  <c r="S56" i="47"/>
  <c r="S57" i="47"/>
  <c r="S58" i="47"/>
  <c r="S59" i="47"/>
  <c r="S60" i="47"/>
  <c r="S61" i="47"/>
  <c r="S62" i="47"/>
  <c r="S63" i="47"/>
  <c r="S64" i="47"/>
  <c r="S65" i="47"/>
  <c r="S66" i="47"/>
  <c r="S67" i="47"/>
  <c r="S68" i="47"/>
  <c r="S69" i="47"/>
  <c r="S70" i="47"/>
  <c r="S71" i="47"/>
  <c r="S72" i="47"/>
  <c r="S73" i="47"/>
  <c r="S74" i="47"/>
  <c r="S75" i="47"/>
  <c r="S76" i="47"/>
  <c r="S77" i="47"/>
  <c r="S78" i="47"/>
  <c r="S79" i="47"/>
  <c r="S80" i="47"/>
  <c r="S81" i="47"/>
  <c r="S82" i="47"/>
  <c r="S83" i="47"/>
  <c r="S84" i="47"/>
  <c r="S85" i="47"/>
  <c r="S86" i="47"/>
  <c r="S87" i="47"/>
  <c r="S88" i="47"/>
  <c r="S89" i="47"/>
  <c r="S90" i="47"/>
  <c r="S91" i="47"/>
  <c r="S92" i="47"/>
  <c r="S93" i="47"/>
  <c r="S94" i="47"/>
  <c r="S95" i="47"/>
  <c r="S96" i="47"/>
  <c r="S97" i="47"/>
  <c r="S98" i="47"/>
  <c r="S99" i="47"/>
  <c r="S100" i="47"/>
  <c r="S101" i="47"/>
  <c r="S102" i="47"/>
  <c r="S103" i="47"/>
  <c r="S104" i="47"/>
  <c r="S105" i="47"/>
  <c r="S106" i="47"/>
  <c r="S107" i="47"/>
  <c r="S108" i="47"/>
  <c r="S109" i="47"/>
  <c r="S110" i="47"/>
  <c r="S111" i="47"/>
  <c r="S112" i="47"/>
  <c r="S113" i="47"/>
  <c r="S114" i="47"/>
  <c r="S115" i="47"/>
  <c r="S116" i="47"/>
  <c r="S117" i="47"/>
  <c r="S118" i="47"/>
  <c r="S119" i="47"/>
  <c r="S120" i="47"/>
  <c r="S121" i="47"/>
  <c r="S122" i="47"/>
  <c r="S123" i="47"/>
  <c r="S124" i="47"/>
  <c r="S125" i="47"/>
  <c r="S126" i="47"/>
  <c r="S127" i="47"/>
  <c r="S128" i="47"/>
  <c r="S129" i="47"/>
  <c r="S130" i="47"/>
  <c r="S131" i="47"/>
  <c r="S132" i="47"/>
  <c r="S133" i="47"/>
  <c r="S134" i="47"/>
  <c r="S135" i="47"/>
  <c r="S136" i="47"/>
  <c r="S137" i="47"/>
  <c r="S138" i="47"/>
  <c r="S139" i="47"/>
  <c r="S5" i="47"/>
  <c r="AA139" i="47"/>
  <c r="AA138" i="47"/>
  <c r="AA137" i="47"/>
  <c r="AA136" i="47"/>
  <c r="AA135" i="47"/>
  <c r="AA134" i="47"/>
  <c r="AB133" i="47"/>
  <c r="AA133" i="47"/>
  <c r="AB132" i="47"/>
  <c r="AA132" i="47"/>
  <c r="AB131" i="47"/>
  <c r="AA131" i="47"/>
  <c r="AB130" i="47"/>
  <c r="AA130" i="47"/>
  <c r="AB129" i="47"/>
  <c r="AA129" i="47"/>
  <c r="AB128" i="47"/>
  <c r="AA128" i="47"/>
  <c r="AB127" i="47"/>
  <c r="AB126" i="47"/>
  <c r="AB125" i="47"/>
  <c r="AB124" i="47"/>
  <c r="AB123" i="47"/>
  <c r="AB122" i="47"/>
  <c r="AB121" i="47"/>
  <c r="AB120" i="47"/>
  <c r="AB119" i="47"/>
  <c r="AB118" i="47"/>
  <c r="AB117" i="47"/>
  <c r="AB116" i="47"/>
  <c r="AB115" i="47"/>
  <c r="AB114" i="47"/>
  <c r="AB113" i="47"/>
  <c r="AB112" i="47"/>
  <c r="AB111" i="47"/>
  <c r="AB110" i="47"/>
  <c r="AB109" i="47"/>
  <c r="AB108" i="47"/>
  <c r="AB107" i="47"/>
  <c r="AB106" i="47"/>
  <c r="AB105" i="47"/>
  <c r="AB104" i="47"/>
  <c r="AB103" i="47"/>
  <c r="AB102" i="47"/>
  <c r="AB101" i="47"/>
  <c r="AB100" i="47"/>
  <c r="AB99" i="47"/>
  <c r="AB98" i="47"/>
  <c r="AB97" i="47"/>
  <c r="AB96" i="47"/>
  <c r="AB95" i="47"/>
  <c r="AB94" i="47"/>
  <c r="AB93" i="47"/>
  <c r="AB92" i="47"/>
  <c r="AB91" i="47"/>
  <c r="AB90" i="47"/>
  <c r="AB89" i="47"/>
  <c r="AB88" i="47"/>
  <c r="AB87" i="47"/>
  <c r="AB86" i="47"/>
  <c r="AB85" i="47"/>
  <c r="AB84" i="47"/>
  <c r="AB83" i="47"/>
  <c r="AB82" i="47"/>
  <c r="AB81" i="47"/>
  <c r="AB80" i="47"/>
  <c r="AB79" i="47"/>
  <c r="AB78" i="47"/>
  <c r="AB77" i="47"/>
  <c r="AB76" i="47"/>
  <c r="AB75" i="47"/>
  <c r="AB74" i="47"/>
  <c r="AB73" i="47"/>
  <c r="AB72" i="47"/>
  <c r="AB71" i="47"/>
  <c r="AB70" i="47"/>
  <c r="AB69" i="47"/>
  <c r="AB68" i="47"/>
  <c r="AB67" i="47"/>
  <c r="AB66" i="47"/>
  <c r="AB65" i="47"/>
  <c r="AB64" i="47"/>
  <c r="AB63" i="47"/>
  <c r="AB62" i="47"/>
  <c r="AB61" i="47"/>
  <c r="AB60" i="47"/>
  <c r="AB59" i="47"/>
  <c r="AB58" i="47"/>
  <c r="AB57" i="47"/>
  <c r="AB56" i="47"/>
  <c r="AB55" i="47"/>
  <c r="AB54" i="47"/>
  <c r="AB53" i="47"/>
  <c r="AB52" i="47"/>
  <c r="AB51" i="47"/>
  <c r="AB50" i="47"/>
  <c r="AB49" i="47"/>
  <c r="AB48" i="47"/>
  <c r="AB47" i="47"/>
  <c r="AB46" i="47"/>
  <c r="AB45" i="47"/>
  <c r="AB44" i="47"/>
  <c r="AB43" i="47"/>
  <c r="AB42" i="47"/>
  <c r="AB41" i="47"/>
  <c r="AB40" i="47"/>
  <c r="AB39" i="47"/>
  <c r="AB38" i="47"/>
  <c r="AB37" i="47"/>
  <c r="AB36" i="47"/>
  <c r="AB35" i="47"/>
  <c r="AB34" i="47"/>
  <c r="AB33" i="47"/>
  <c r="AB32" i="47"/>
  <c r="AB31" i="47"/>
  <c r="AB30" i="47"/>
  <c r="AB29" i="47"/>
  <c r="AB28" i="47"/>
  <c r="AB27" i="47"/>
  <c r="AB26" i="47"/>
  <c r="AB25" i="47"/>
  <c r="AB24" i="47"/>
  <c r="AB23" i="47"/>
  <c r="AB22" i="47"/>
  <c r="AB21" i="47"/>
  <c r="AB20" i="47"/>
  <c r="AB19" i="47"/>
  <c r="AB18" i="47"/>
  <c r="AB17" i="47"/>
  <c r="AB16" i="47"/>
  <c r="AB15" i="47"/>
  <c r="AB14" i="47"/>
  <c r="AB13" i="47"/>
  <c r="AB12" i="47"/>
  <c r="AB11" i="47"/>
  <c r="T139" i="47"/>
  <c r="T138" i="47"/>
  <c r="T137" i="47"/>
  <c r="T136" i="47"/>
  <c r="T135" i="47"/>
  <c r="T134" i="47"/>
  <c r="U133" i="47"/>
  <c r="T133" i="47"/>
  <c r="U132" i="47"/>
  <c r="T132" i="47"/>
  <c r="U131" i="47"/>
  <c r="T131" i="47"/>
  <c r="U130" i="47"/>
  <c r="T130" i="47"/>
  <c r="U129" i="47"/>
  <c r="T129" i="47"/>
  <c r="U128" i="47"/>
  <c r="T128" i="47"/>
  <c r="U127" i="47"/>
  <c r="U126" i="47"/>
  <c r="U125" i="47"/>
  <c r="U124" i="47"/>
  <c r="U123" i="47"/>
  <c r="U122" i="47"/>
  <c r="U121" i="47"/>
  <c r="U120" i="47"/>
  <c r="U119" i="47"/>
  <c r="U118" i="47"/>
  <c r="U117" i="47"/>
  <c r="U116" i="47"/>
  <c r="U115" i="47"/>
  <c r="U114" i="47"/>
  <c r="U113" i="47"/>
  <c r="U112" i="47"/>
  <c r="U111" i="47"/>
  <c r="U110" i="47"/>
  <c r="U109" i="47"/>
  <c r="U108" i="47"/>
  <c r="U107" i="47"/>
  <c r="U106" i="47"/>
  <c r="U105" i="47"/>
  <c r="U104" i="47"/>
  <c r="U103" i="47"/>
  <c r="U102" i="47"/>
  <c r="U101" i="47"/>
  <c r="U100" i="47"/>
  <c r="U99" i="47"/>
  <c r="U98" i="47"/>
  <c r="U97" i="47"/>
  <c r="U96" i="47"/>
  <c r="U95" i="47"/>
  <c r="U94" i="47"/>
  <c r="U93" i="47"/>
  <c r="U92" i="47"/>
  <c r="U91" i="47"/>
  <c r="U90" i="47"/>
  <c r="U89" i="47"/>
  <c r="U88" i="47"/>
  <c r="U87" i="47"/>
  <c r="U86" i="47"/>
  <c r="U85" i="47"/>
  <c r="U84" i="47"/>
  <c r="U83" i="47"/>
  <c r="U82" i="47"/>
  <c r="U81" i="47"/>
  <c r="U80" i="47"/>
  <c r="U79" i="47"/>
  <c r="U78" i="47"/>
  <c r="U77" i="47"/>
  <c r="U76" i="47"/>
  <c r="U75" i="47"/>
  <c r="U74" i="47"/>
  <c r="U73" i="47"/>
  <c r="U72" i="47"/>
  <c r="U71" i="47"/>
  <c r="U70" i="47"/>
  <c r="U69" i="47"/>
  <c r="U68" i="47"/>
  <c r="U67" i="47"/>
  <c r="U66" i="47"/>
  <c r="U65" i="47"/>
  <c r="U64" i="47"/>
  <c r="U63" i="47"/>
  <c r="U62" i="47"/>
  <c r="U61" i="47"/>
  <c r="U60" i="47"/>
  <c r="U59" i="47"/>
  <c r="U58" i="47"/>
  <c r="U57" i="47"/>
  <c r="U56" i="47"/>
  <c r="U55" i="47"/>
  <c r="U54" i="47"/>
  <c r="U53" i="47"/>
  <c r="U52" i="47"/>
  <c r="U51" i="47"/>
  <c r="U50" i="47"/>
  <c r="U49" i="47"/>
  <c r="U48" i="47"/>
  <c r="U47" i="47"/>
  <c r="U46" i="47"/>
  <c r="U45" i="47"/>
  <c r="U44" i="47"/>
  <c r="U43" i="47"/>
  <c r="U42" i="47"/>
  <c r="U41" i="47"/>
  <c r="U40" i="47"/>
  <c r="U39" i="47"/>
  <c r="U38" i="47"/>
  <c r="U37" i="47"/>
  <c r="U36" i="47"/>
  <c r="U35" i="47"/>
  <c r="U34" i="47"/>
  <c r="U33" i="47"/>
  <c r="U32" i="47"/>
  <c r="U31" i="47"/>
  <c r="U30" i="47"/>
  <c r="U29" i="47"/>
  <c r="U28" i="47"/>
  <c r="U27" i="47"/>
  <c r="U26" i="47"/>
  <c r="U25" i="47"/>
  <c r="U24" i="47"/>
  <c r="U23" i="47"/>
  <c r="U22" i="47"/>
  <c r="U21" i="47"/>
  <c r="U20" i="47"/>
  <c r="U19" i="47"/>
  <c r="U18" i="47"/>
  <c r="U17" i="47"/>
  <c r="U16" i="47"/>
  <c r="U15" i="47"/>
  <c r="U14" i="47"/>
  <c r="U13" i="47"/>
  <c r="U12" i="47"/>
  <c r="U11" i="47"/>
  <c r="P133" i="47"/>
  <c r="P132" i="47"/>
  <c r="P131" i="47"/>
  <c r="P130" i="47"/>
  <c r="P129" i="47"/>
  <c r="P128" i="47"/>
  <c r="P127" i="47"/>
  <c r="P126" i="47"/>
  <c r="P125" i="47"/>
  <c r="P124" i="47"/>
  <c r="P123" i="47"/>
  <c r="P122" i="47"/>
  <c r="P121" i="47"/>
  <c r="P120" i="47"/>
  <c r="P119" i="47"/>
  <c r="P118" i="47"/>
  <c r="P117" i="47"/>
  <c r="P116" i="47"/>
  <c r="P115" i="47"/>
  <c r="P114" i="47"/>
  <c r="P113" i="47"/>
  <c r="P112" i="47"/>
  <c r="P111" i="47"/>
  <c r="P110" i="47"/>
  <c r="P109" i="47"/>
  <c r="P108" i="47"/>
  <c r="P107" i="47"/>
  <c r="P106" i="47"/>
  <c r="P105" i="47"/>
  <c r="P104" i="47"/>
  <c r="P103" i="47"/>
  <c r="P102" i="47"/>
  <c r="P101" i="47"/>
  <c r="P100" i="47"/>
  <c r="P99" i="47"/>
  <c r="P98" i="47"/>
  <c r="P97" i="47"/>
  <c r="P96" i="47"/>
  <c r="P95" i="47"/>
  <c r="P94" i="47"/>
  <c r="P93" i="47"/>
  <c r="P92" i="47"/>
  <c r="P91" i="47"/>
  <c r="P90" i="47"/>
  <c r="P89" i="47"/>
  <c r="P88" i="47"/>
  <c r="P87" i="47"/>
  <c r="P86" i="47"/>
  <c r="P85" i="47"/>
  <c r="P84" i="47"/>
  <c r="P83" i="47"/>
  <c r="P82" i="47"/>
  <c r="P81" i="47"/>
  <c r="P80" i="47"/>
  <c r="P79" i="47"/>
  <c r="P78" i="47"/>
  <c r="P77" i="47"/>
  <c r="P76" i="47"/>
  <c r="P75" i="47"/>
  <c r="P74" i="47"/>
  <c r="P73" i="47"/>
  <c r="P72" i="47"/>
  <c r="P71" i="47"/>
  <c r="P70" i="47"/>
  <c r="P69" i="47"/>
  <c r="P68" i="47"/>
  <c r="P67" i="47"/>
  <c r="P66" i="47"/>
  <c r="P65" i="47"/>
  <c r="P64" i="47"/>
  <c r="P63" i="47"/>
  <c r="P62" i="47"/>
  <c r="P61" i="47"/>
  <c r="P60" i="47"/>
  <c r="P59" i="47"/>
  <c r="P58" i="47"/>
  <c r="P57" i="47"/>
  <c r="P56" i="47"/>
  <c r="P55" i="47"/>
  <c r="P54" i="47"/>
  <c r="P53" i="47"/>
  <c r="P52" i="47"/>
  <c r="P51" i="47"/>
  <c r="P50" i="47"/>
  <c r="P49" i="47"/>
  <c r="P47" i="47"/>
  <c r="P46" i="47"/>
  <c r="P45" i="47"/>
  <c r="P44" i="47"/>
  <c r="P43" i="47"/>
  <c r="P42" i="47"/>
  <c r="P41" i="47"/>
  <c r="P40" i="47"/>
  <c r="P39" i="47"/>
  <c r="P38" i="47"/>
  <c r="P37" i="47"/>
  <c r="P36" i="47"/>
  <c r="P35" i="47"/>
  <c r="P34" i="47"/>
  <c r="P33" i="47"/>
  <c r="P32" i="47"/>
  <c r="P31" i="47"/>
  <c r="P30" i="47"/>
  <c r="P29" i="47"/>
  <c r="P28" i="47"/>
  <c r="P27" i="47"/>
  <c r="P26" i="47"/>
  <c r="P25" i="47"/>
  <c r="P24" i="47"/>
  <c r="P23" i="47"/>
  <c r="P22" i="47"/>
  <c r="P21" i="47"/>
  <c r="P20" i="47"/>
  <c r="P19" i="47"/>
  <c r="P18" i="47"/>
  <c r="P17" i="47"/>
  <c r="P16" i="47"/>
  <c r="P15" i="47"/>
  <c r="P14" i="47"/>
  <c r="P13" i="47"/>
  <c r="P12" i="47"/>
  <c r="P11" i="47"/>
  <c r="O133" i="47"/>
  <c r="O132" i="47"/>
  <c r="O131" i="47"/>
  <c r="O130" i="47"/>
  <c r="O129" i="47"/>
  <c r="O128" i="47"/>
  <c r="O127" i="47"/>
  <c r="O126" i="47"/>
  <c r="O125" i="47"/>
  <c r="O124" i="47"/>
  <c r="O123" i="47"/>
  <c r="O122" i="47"/>
  <c r="O121" i="47"/>
  <c r="O120" i="47"/>
  <c r="O119" i="47"/>
  <c r="O118" i="47"/>
  <c r="O117" i="47"/>
  <c r="O116" i="47"/>
  <c r="O115" i="47"/>
  <c r="O114" i="47"/>
  <c r="O113" i="47"/>
  <c r="O112" i="47"/>
  <c r="O111" i="47"/>
  <c r="O110" i="47"/>
  <c r="O109" i="47"/>
  <c r="O108" i="47"/>
  <c r="O107" i="47"/>
  <c r="O106" i="47"/>
  <c r="O105" i="47"/>
  <c r="O104" i="47"/>
  <c r="O103" i="47"/>
  <c r="O102" i="47"/>
  <c r="O101" i="47"/>
  <c r="O100" i="47"/>
  <c r="O99" i="47"/>
  <c r="O98" i="47"/>
  <c r="O97" i="47"/>
  <c r="O96" i="47"/>
  <c r="O95" i="47"/>
  <c r="O94" i="47"/>
  <c r="O93" i="47"/>
  <c r="O92" i="47"/>
  <c r="O91" i="47"/>
  <c r="O90" i="47"/>
  <c r="O89" i="47"/>
  <c r="O88" i="47"/>
  <c r="O87" i="47"/>
  <c r="O86" i="47"/>
  <c r="O85" i="47"/>
  <c r="O84" i="47"/>
  <c r="O83" i="47"/>
  <c r="O82" i="47"/>
  <c r="O81" i="47"/>
  <c r="O80" i="47"/>
  <c r="O79" i="47"/>
  <c r="O78" i="47"/>
  <c r="O77" i="47"/>
  <c r="O76" i="47"/>
  <c r="O75" i="47"/>
  <c r="O74" i="47"/>
  <c r="O73" i="47"/>
  <c r="O72" i="47"/>
  <c r="O71" i="47"/>
  <c r="O70" i="47"/>
  <c r="O69" i="47"/>
  <c r="O68" i="47"/>
  <c r="O67" i="47"/>
  <c r="O66" i="47"/>
  <c r="O65" i="47"/>
  <c r="O64" i="47"/>
  <c r="O63" i="47"/>
  <c r="O62" i="47"/>
  <c r="O61" i="47"/>
  <c r="O60" i="47"/>
  <c r="O59" i="47"/>
  <c r="O58" i="47"/>
  <c r="O57" i="47"/>
  <c r="O56" i="47"/>
  <c r="O55" i="47"/>
  <c r="O54" i="47"/>
  <c r="O53" i="47"/>
  <c r="O52" i="47"/>
  <c r="O51" i="47"/>
  <c r="O50" i="47"/>
  <c r="O49" i="47"/>
  <c r="O48" i="47"/>
  <c r="O47" i="47"/>
  <c r="O46" i="47"/>
  <c r="O45" i="47"/>
  <c r="O44" i="47"/>
  <c r="O43" i="47"/>
  <c r="O42" i="47"/>
  <c r="O41" i="47"/>
  <c r="O40" i="47"/>
  <c r="O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O26" i="47"/>
  <c r="O25" i="47"/>
  <c r="O24" i="47"/>
  <c r="O23" i="47"/>
  <c r="O22" i="47"/>
  <c r="O21" i="47"/>
  <c r="O20" i="47"/>
  <c r="O19" i="47"/>
  <c r="O18" i="47"/>
  <c r="O17" i="47"/>
  <c r="O16" i="47"/>
  <c r="O15" i="47"/>
  <c r="O14" i="47"/>
  <c r="O13" i="47"/>
  <c r="O12" i="47"/>
  <c r="O11" i="47"/>
  <c r="N133" i="47"/>
  <c r="N132" i="47"/>
  <c r="N131" i="47"/>
  <c r="N130" i="47"/>
  <c r="N129" i="47"/>
  <c r="N128" i="47"/>
  <c r="N127" i="47"/>
  <c r="N126" i="47"/>
  <c r="N125" i="47"/>
  <c r="N124" i="47"/>
  <c r="N123" i="47"/>
  <c r="N122" i="47"/>
  <c r="N121" i="47"/>
  <c r="N120" i="47"/>
  <c r="N119" i="47"/>
  <c r="N118" i="47"/>
  <c r="N117" i="47"/>
  <c r="N116" i="47"/>
  <c r="N115" i="47"/>
  <c r="N114" i="47"/>
  <c r="N113" i="47"/>
  <c r="N112" i="47"/>
  <c r="N111" i="47"/>
  <c r="N110" i="47"/>
  <c r="N109" i="47"/>
  <c r="N108" i="47"/>
  <c r="N107" i="47"/>
  <c r="N106" i="47"/>
  <c r="N105" i="47"/>
  <c r="N104" i="47"/>
  <c r="N103" i="47"/>
  <c r="N102" i="47"/>
  <c r="N101" i="47"/>
  <c r="N100" i="47"/>
  <c r="N99" i="47"/>
  <c r="N98" i="47"/>
  <c r="N97" i="47"/>
  <c r="N96" i="47"/>
  <c r="N95" i="47"/>
  <c r="N94" i="47"/>
  <c r="N93" i="47"/>
  <c r="N92" i="47"/>
  <c r="N91" i="47"/>
  <c r="N90" i="47"/>
  <c r="N89" i="47"/>
  <c r="N88" i="47"/>
  <c r="N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J133" i="47"/>
  <c r="J132" i="47"/>
  <c r="J131" i="47"/>
  <c r="J130" i="47"/>
  <c r="J129" i="47"/>
  <c r="J128" i="47"/>
  <c r="J127" i="47"/>
  <c r="J126" i="47"/>
  <c r="J125" i="47"/>
  <c r="J124" i="47"/>
  <c r="J123" i="47"/>
  <c r="J122" i="47"/>
  <c r="J121" i="47"/>
  <c r="J120" i="47"/>
  <c r="J119" i="47"/>
  <c r="J118" i="47"/>
  <c r="J117" i="47"/>
  <c r="J116" i="47"/>
  <c r="J115" i="47"/>
  <c r="J114" i="47"/>
  <c r="J113" i="47"/>
  <c r="J112" i="47"/>
  <c r="J111" i="47"/>
  <c r="J110" i="47"/>
  <c r="J109" i="47"/>
  <c r="J108" i="47"/>
  <c r="J107" i="47"/>
  <c r="J106" i="47"/>
  <c r="J105" i="47"/>
  <c r="J104" i="47"/>
  <c r="J103" i="47"/>
  <c r="J102" i="47"/>
  <c r="J101" i="47"/>
  <c r="J100" i="47"/>
  <c r="J99" i="47"/>
  <c r="J98" i="47"/>
  <c r="J97" i="47"/>
  <c r="J96" i="47"/>
  <c r="J95" i="47"/>
  <c r="J94" i="47"/>
  <c r="J93" i="47"/>
  <c r="J92" i="47"/>
  <c r="J91" i="47"/>
  <c r="J90" i="47"/>
  <c r="J89" i="47"/>
  <c r="J88" i="47"/>
  <c r="J87" i="47"/>
  <c r="J86" i="47"/>
  <c r="J85" i="47"/>
  <c r="J84" i="47"/>
  <c r="J83" i="47"/>
  <c r="J82" i="47"/>
  <c r="J81" i="47"/>
  <c r="J80" i="47"/>
  <c r="J79" i="47"/>
  <c r="J78" i="47"/>
  <c r="J77" i="47"/>
  <c r="J76" i="47"/>
  <c r="J75" i="47"/>
  <c r="J74" i="47"/>
  <c r="J73" i="47"/>
  <c r="J72" i="47"/>
  <c r="J71" i="47"/>
  <c r="J70" i="47"/>
  <c r="J69" i="47"/>
  <c r="J68" i="47"/>
  <c r="J67" i="47"/>
  <c r="J66" i="47"/>
  <c r="J65" i="47"/>
  <c r="J64" i="47"/>
  <c r="J63" i="47"/>
  <c r="J62" i="47"/>
  <c r="J61" i="47"/>
  <c r="J60" i="47"/>
  <c r="J59" i="47"/>
  <c r="J58" i="47"/>
  <c r="J57" i="47"/>
  <c r="J56" i="47"/>
  <c r="J55" i="47"/>
  <c r="J54" i="47"/>
  <c r="J53" i="47"/>
  <c r="J52" i="47"/>
  <c r="J51" i="47"/>
  <c r="J50" i="47"/>
  <c r="J49" i="47"/>
  <c r="J47" i="47"/>
  <c r="J46" i="47"/>
  <c r="J45" i="47"/>
  <c r="J44" i="47"/>
  <c r="J43" i="47"/>
  <c r="J42" i="47"/>
  <c r="J41" i="47"/>
  <c r="J40" i="47"/>
  <c r="J39" i="47"/>
  <c r="J38" i="47"/>
  <c r="J37" i="47"/>
  <c r="J36" i="47"/>
  <c r="J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J22" i="47"/>
  <c r="J21" i="47"/>
  <c r="J20" i="47"/>
  <c r="J19" i="47"/>
  <c r="J18" i="47"/>
  <c r="J17" i="47"/>
  <c r="J16" i="47"/>
  <c r="J15" i="47"/>
  <c r="J14" i="47"/>
  <c r="J13" i="47"/>
  <c r="J12" i="47"/>
  <c r="J11" i="47"/>
  <c r="I12" i="47"/>
  <c r="I13" i="47"/>
  <c r="I14" i="47"/>
  <c r="I15" i="47"/>
  <c r="I16" i="47"/>
  <c r="I17" i="47"/>
  <c r="I18" i="47"/>
  <c r="I19" i="47"/>
  <c r="I20" i="47"/>
  <c r="I21" i="47"/>
  <c r="I22" i="47"/>
  <c r="I23" i="47"/>
  <c r="I24" i="47"/>
  <c r="I25" i="47"/>
  <c r="I26" i="47"/>
  <c r="I27" i="47"/>
  <c r="I28" i="47"/>
  <c r="I29" i="47"/>
  <c r="I30" i="47"/>
  <c r="I31" i="47"/>
  <c r="I32" i="47"/>
  <c r="I33" i="47"/>
  <c r="I34" i="47"/>
  <c r="I35" i="47"/>
  <c r="I36" i="47"/>
  <c r="I37" i="47"/>
  <c r="I38" i="47"/>
  <c r="I39" i="47"/>
  <c r="I40" i="47"/>
  <c r="I41" i="47"/>
  <c r="I42" i="47"/>
  <c r="I43" i="47"/>
  <c r="I44" i="47"/>
  <c r="I45" i="47"/>
  <c r="I46" i="47"/>
  <c r="I47" i="47"/>
  <c r="I48" i="47"/>
  <c r="I49" i="47"/>
  <c r="I50" i="47"/>
  <c r="I51" i="47"/>
  <c r="I52" i="47"/>
  <c r="I53" i="47"/>
  <c r="I54" i="47"/>
  <c r="I55" i="47"/>
  <c r="I56" i="47"/>
  <c r="I57" i="47"/>
  <c r="I58" i="47"/>
  <c r="I59" i="47"/>
  <c r="I60" i="47"/>
  <c r="I61" i="47"/>
  <c r="I62" i="47"/>
  <c r="I63" i="47"/>
  <c r="I64" i="47"/>
  <c r="I65" i="47"/>
  <c r="I66" i="47"/>
  <c r="I67" i="47"/>
  <c r="I68" i="47"/>
  <c r="I69" i="47"/>
  <c r="I70" i="47"/>
  <c r="I71" i="47"/>
  <c r="I72" i="47"/>
  <c r="I73" i="47"/>
  <c r="I74" i="47"/>
  <c r="I75" i="47"/>
  <c r="I76" i="47"/>
  <c r="I77" i="47"/>
  <c r="I78" i="47"/>
  <c r="I79" i="47"/>
  <c r="I80" i="47"/>
  <c r="I81" i="47"/>
  <c r="I82" i="47"/>
  <c r="I83" i="47"/>
  <c r="I84" i="47"/>
  <c r="I85" i="47"/>
  <c r="I86" i="47"/>
  <c r="I87" i="47"/>
  <c r="I88" i="47"/>
  <c r="I89" i="47"/>
  <c r="I90" i="47"/>
  <c r="I91" i="47"/>
  <c r="I92" i="47"/>
  <c r="I93" i="47"/>
  <c r="I94" i="47"/>
  <c r="I95" i="47"/>
  <c r="I96" i="47"/>
  <c r="I97" i="47"/>
  <c r="I98" i="47"/>
  <c r="I99" i="47"/>
  <c r="I100" i="47"/>
  <c r="I101" i="47"/>
  <c r="I102" i="47"/>
  <c r="I103" i="47"/>
  <c r="I104" i="47"/>
  <c r="I105" i="47"/>
  <c r="I106" i="47"/>
  <c r="I107" i="47"/>
  <c r="I108" i="47"/>
  <c r="I109" i="47"/>
  <c r="I110" i="47"/>
  <c r="I111" i="47"/>
  <c r="I112" i="47"/>
  <c r="I113" i="47"/>
  <c r="I114" i="47"/>
  <c r="I115" i="47"/>
  <c r="I116" i="47"/>
  <c r="I117" i="47"/>
  <c r="I118" i="47"/>
  <c r="I119" i="47"/>
  <c r="I120" i="47"/>
  <c r="I121" i="47"/>
  <c r="I122" i="47"/>
  <c r="I123" i="47"/>
  <c r="I124" i="47"/>
  <c r="I125" i="47"/>
  <c r="I126" i="47"/>
  <c r="I127" i="47"/>
  <c r="I128" i="47"/>
  <c r="I129" i="47"/>
  <c r="I130" i="47"/>
  <c r="I131" i="47"/>
  <c r="I132" i="47"/>
  <c r="I133" i="47"/>
  <c r="I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1" i="47"/>
  <c r="AS131" i="46"/>
  <c r="AS123" i="46"/>
  <c r="AS115" i="46"/>
  <c r="AS107" i="46"/>
  <c r="AS99" i="46"/>
  <c r="AS91" i="46"/>
  <c r="AS83" i="46"/>
  <c r="AS75" i="46"/>
  <c r="AS67" i="46"/>
  <c r="AS59" i="46"/>
  <c r="AS51" i="46"/>
  <c r="AS43" i="46"/>
  <c r="AS35" i="46"/>
  <c r="AS27" i="46"/>
  <c r="AS19" i="46"/>
  <c r="AS11" i="46"/>
  <c r="AH6" i="46"/>
  <c r="AH7" i="46"/>
  <c r="AH8" i="46"/>
  <c r="AH9" i="46"/>
  <c r="AH10" i="46"/>
  <c r="AH11" i="46"/>
  <c r="AH12" i="46"/>
  <c r="AH13" i="46"/>
  <c r="AH14" i="46"/>
  <c r="AH15" i="46"/>
  <c r="AH16" i="46"/>
  <c r="AH17" i="46"/>
  <c r="AH18" i="46"/>
  <c r="AH19" i="46"/>
  <c r="AH20" i="46"/>
  <c r="AH21" i="46"/>
  <c r="AH22" i="46"/>
  <c r="AH23" i="46"/>
  <c r="AH24" i="46"/>
  <c r="AH25" i="46"/>
  <c r="AH26" i="46"/>
  <c r="AH27" i="46"/>
  <c r="AH28" i="46"/>
  <c r="AH29" i="46"/>
  <c r="AH30" i="46"/>
  <c r="AH31" i="46"/>
  <c r="AH32" i="46"/>
  <c r="AH33" i="46"/>
  <c r="AH34" i="46"/>
  <c r="AH35" i="46"/>
  <c r="AH36" i="46"/>
  <c r="AH37" i="46"/>
  <c r="AH38" i="46"/>
  <c r="AH39" i="46"/>
  <c r="AH40" i="46"/>
  <c r="AH41" i="46"/>
  <c r="AH42" i="46"/>
  <c r="AH43" i="46"/>
  <c r="AH44" i="46"/>
  <c r="AH45" i="46"/>
  <c r="AH46" i="46"/>
  <c r="AH47" i="46"/>
  <c r="AH48" i="46"/>
  <c r="AH49" i="46"/>
  <c r="AH50" i="46"/>
  <c r="AH51" i="46"/>
  <c r="AH52" i="46"/>
  <c r="AH53" i="46"/>
  <c r="AH54" i="46"/>
  <c r="AH55" i="46"/>
  <c r="AH56" i="46"/>
  <c r="AH57" i="46"/>
  <c r="AH58" i="46"/>
  <c r="AH59" i="46"/>
  <c r="AH60" i="46"/>
  <c r="AH61" i="46"/>
  <c r="AH62" i="46"/>
  <c r="AH63" i="46"/>
  <c r="AH64" i="46"/>
  <c r="AH65" i="46"/>
  <c r="AH66" i="46"/>
  <c r="AH67" i="46"/>
  <c r="AH68" i="46"/>
  <c r="AH69" i="46"/>
  <c r="AH70" i="46"/>
  <c r="AH71" i="46"/>
  <c r="AH72" i="46"/>
  <c r="AH73" i="46"/>
  <c r="AH74" i="46"/>
  <c r="AH75" i="46"/>
  <c r="AH76" i="46"/>
  <c r="AH77" i="46"/>
  <c r="AH78" i="46"/>
  <c r="AH79" i="46"/>
  <c r="AH80" i="46"/>
  <c r="AH81" i="46"/>
  <c r="AH82" i="46"/>
  <c r="AH83" i="46"/>
  <c r="AH84" i="46"/>
  <c r="AH85" i="46"/>
  <c r="AH86" i="46"/>
  <c r="AH87" i="46"/>
  <c r="AH88" i="46"/>
  <c r="AH89" i="46"/>
  <c r="AH90" i="46"/>
  <c r="AH91" i="46"/>
  <c r="AH92" i="46"/>
  <c r="AH93" i="46"/>
  <c r="AH94" i="46"/>
  <c r="AH95" i="46"/>
  <c r="AH96" i="46"/>
  <c r="AH97" i="46"/>
  <c r="AH98" i="46"/>
  <c r="AH99" i="46"/>
  <c r="AH100" i="46"/>
  <c r="AH101" i="46"/>
  <c r="AH102" i="46"/>
  <c r="AH103" i="46"/>
  <c r="AH104" i="46"/>
  <c r="AH105" i="46"/>
  <c r="AH106" i="46"/>
  <c r="AH107" i="46"/>
  <c r="AH108" i="46"/>
  <c r="AH109" i="46"/>
  <c r="AH110" i="46"/>
  <c r="AH111" i="46"/>
  <c r="AH112" i="46"/>
  <c r="AH113" i="46"/>
  <c r="AH114" i="46"/>
  <c r="AH115" i="46"/>
  <c r="AH116" i="46"/>
  <c r="AH117" i="46"/>
  <c r="AH118" i="46"/>
  <c r="AH119" i="46"/>
  <c r="AH120" i="46"/>
  <c r="AH121" i="46"/>
  <c r="AH122" i="46"/>
  <c r="AH123" i="46"/>
  <c r="AH124" i="46"/>
  <c r="AH125" i="46"/>
  <c r="AH126" i="46"/>
  <c r="AH127" i="46"/>
  <c r="AH128" i="46"/>
  <c r="AH129" i="46"/>
  <c r="AH130" i="46"/>
  <c r="AH131" i="46"/>
  <c r="AH132" i="46"/>
  <c r="AH133" i="46"/>
  <c r="AH134" i="46"/>
  <c r="AH135" i="46"/>
  <c r="AJ135" i="46" s="1"/>
  <c r="AH136" i="46"/>
  <c r="AH137" i="46"/>
  <c r="AH138" i="46"/>
  <c r="AH139" i="46"/>
  <c r="AH5" i="46"/>
  <c r="AA6" i="46"/>
  <c r="AA7" i="46"/>
  <c r="AA8" i="46"/>
  <c r="AA9" i="46"/>
  <c r="AA10" i="46"/>
  <c r="AA11" i="46"/>
  <c r="AA12" i="46"/>
  <c r="AA13" i="46"/>
  <c r="AA14" i="46"/>
  <c r="AA15" i="46"/>
  <c r="AA16" i="46"/>
  <c r="AA17" i="46"/>
  <c r="AA18" i="46"/>
  <c r="AA19" i="46"/>
  <c r="AA20" i="46"/>
  <c r="AA21" i="46"/>
  <c r="AA22" i="46"/>
  <c r="AA23" i="46"/>
  <c r="AA24" i="46"/>
  <c r="AA25" i="46"/>
  <c r="AA26" i="46"/>
  <c r="AA27" i="46"/>
  <c r="AA28" i="46"/>
  <c r="AA29" i="46"/>
  <c r="AA30" i="46"/>
  <c r="AA31" i="46"/>
  <c r="AA32" i="46"/>
  <c r="AA33" i="46"/>
  <c r="AA34" i="46"/>
  <c r="AA35" i="46"/>
  <c r="AA36" i="46"/>
  <c r="AA37" i="46"/>
  <c r="AA38" i="46"/>
  <c r="AA39" i="46"/>
  <c r="AA40" i="46"/>
  <c r="AA41" i="46"/>
  <c r="AA42" i="46"/>
  <c r="AA43" i="46"/>
  <c r="AA44" i="46"/>
  <c r="AA45" i="46"/>
  <c r="AA46" i="46"/>
  <c r="AA47" i="46"/>
  <c r="AA48" i="46"/>
  <c r="AA49" i="46"/>
  <c r="AA50" i="46"/>
  <c r="AA51" i="46"/>
  <c r="AA52" i="46"/>
  <c r="AA53" i="46"/>
  <c r="AA54" i="46"/>
  <c r="AA55" i="46"/>
  <c r="AA56" i="46"/>
  <c r="AA57" i="46"/>
  <c r="AA58" i="46"/>
  <c r="AA59" i="46"/>
  <c r="AA60" i="46"/>
  <c r="AA61" i="46"/>
  <c r="AA62" i="46"/>
  <c r="AA63" i="46"/>
  <c r="AA64" i="46"/>
  <c r="AA65" i="46"/>
  <c r="AA66" i="46"/>
  <c r="AA67" i="46"/>
  <c r="AA68" i="46"/>
  <c r="AA69" i="46"/>
  <c r="AA70" i="46"/>
  <c r="AA71" i="46"/>
  <c r="AA72" i="46"/>
  <c r="AA73" i="46"/>
  <c r="AA74" i="46"/>
  <c r="AA75" i="46"/>
  <c r="AA76" i="46"/>
  <c r="AA77" i="46"/>
  <c r="AA78" i="46"/>
  <c r="AA79" i="46"/>
  <c r="AA80" i="46"/>
  <c r="AA81" i="46"/>
  <c r="AA82" i="46"/>
  <c r="AA83" i="46"/>
  <c r="AA84" i="46"/>
  <c r="AA85" i="46"/>
  <c r="AA86" i="46"/>
  <c r="AA87" i="46"/>
  <c r="AA88" i="46"/>
  <c r="AA89" i="46"/>
  <c r="AA90" i="46"/>
  <c r="AA91" i="46"/>
  <c r="AA92" i="46"/>
  <c r="AA93" i="46"/>
  <c r="AA94" i="46"/>
  <c r="AA95" i="46"/>
  <c r="AA96" i="46"/>
  <c r="AA97" i="46"/>
  <c r="AA98" i="46"/>
  <c r="AA99" i="46"/>
  <c r="AA100" i="46"/>
  <c r="AA101" i="46"/>
  <c r="AA102" i="46"/>
  <c r="AA103" i="46"/>
  <c r="AA104" i="46"/>
  <c r="AA105" i="46"/>
  <c r="AA106" i="46"/>
  <c r="AA107" i="46"/>
  <c r="AA108" i="46"/>
  <c r="AA109" i="46"/>
  <c r="AA110" i="46"/>
  <c r="AA111" i="46"/>
  <c r="AA112" i="46"/>
  <c r="AA113" i="46"/>
  <c r="AA114" i="46"/>
  <c r="AA115" i="46"/>
  <c r="AA116" i="46"/>
  <c r="AA117" i="46"/>
  <c r="AA118" i="46"/>
  <c r="AA119" i="46"/>
  <c r="AA120" i="46"/>
  <c r="AA121" i="46"/>
  <c r="AA122" i="46"/>
  <c r="AA123" i="46"/>
  <c r="AA124" i="46"/>
  <c r="AA125" i="46"/>
  <c r="AA126" i="46"/>
  <c r="AA127" i="46"/>
  <c r="AA128" i="46"/>
  <c r="AA129" i="46"/>
  <c r="AC129" i="46" s="1"/>
  <c r="AA130" i="46"/>
  <c r="AA131" i="46"/>
  <c r="AA132" i="46"/>
  <c r="AA133" i="46"/>
  <c r="AA134" i="46"/>
  <c r="AA135" i="46"/>
  <c r="AA136" i="46"/>
  <c r="AA137" i="46"/>
  <c r="AA138" i="46"/>
  <c r="AA139" i="46"/>
  <c r="AA5" i="46"/>
  <c r="AB137" i="46"/>
  <c r="AI137" i="46" s="1"/>
  <c r="AB133" i="46"/>
  <c r="AB129" i="46"/>
  <c r="AI129" i="46" s="1"/>
  <c r="AB123" i="46"/>
  <c r="AB115" i="46"/>
  <c r="AB107" i="46"/>
  <c r="AB99" i="46"/>
  <c r="AB83" i="46"/>
  <c r="AB19" i="46"/>
  <c r="T6" i="46"/>
  <c r="T7" i="46"/>
  <c r="T8" i="46"/>
  <c r="T9" i="46"/>
  <c r="T10" i="46"/>
  <c r="T11" i="46"/>
  <c r="T12" i="46"/>
  <c r="T13" i="46"/>
  <c r="T14" i="46"/>
  <c r="T15" i="46"/>
  <c r="T16" i="46"/>
  <c r="T17" i="46"/>
  <c r="T18" i="46"/>
  <c r="T19" i="46"/>
  <c r="T20" i="46"/>
  <c r="T21" i="46"/>
  <c r="T22" i="46"/>
  <c r="T23" i="46"/>
  <c r="T24" i="46"/>
  <c r="T25" i="46"/>
  <c r="T26" i="46"/>
  <c r="T27" i="46"/>
  <c r="T28" i="46"/>
  <c r="T29" i="46"/>
  <c r="T30" i="46"/>
  <c r="T31" i="46"/>
  <c r="T32" i="46"/>
  <c r="T33" i="46"/>
  <c r="T34" i="46"/>
  <c r="T35" i="46"/>
  <c r="T36" i="46"/>
  <c r="T37" i="46"/>
  <c r="T38" i="46"/>
  <c r="T39" i="46"/>
  <c r="T40" i="46"/>
  <c r="T41" i="46"/>
  <c r="T42" i="46"/>
  <c r="T43" i="46"/>
  <c r="T44" i="46"/>
  <c r="T45" i="46"/>
  <c r="T46" i="46"/>
  <c r="T47" i="46"/>
  <c r="T48" i="46"/>
  <c r="T49" i="46"/>
  <c r="T50" i="46"/>
  <c r="T51" i="46"/>
  <c r="T52" i="46"/>
  <c r="T53" i="46"/>
  <c r="T54" i="46"/>
  <c r="T55" i="46"/>
  <c r="T56" i="46"/>
  <c r="T57" i="46"/>
  <c r="T58" i="46"/>
  <c r="T59" i="46"/>
  <c r="T60" i="46"/>
  <c r="T61" i="46"/>
  <c r="T62" i="46"/>
  <c r="T63" i="46"/>
  <c r="T64" i="46"/>
  <c r="T65" i="46"/>
  <c r="T66" i="46"/>
  <c r="T67" i="46"/>
  <c r="T68" i="46"/>
  <c r="T69" i="46"/>
  <c r="T70" i="46"/>
  <c r="T71" i="46"/>
  <c r="T72" i="46"/>
  <c r="T73" i="46"/>
  <c r="T74" i="46"/>
  <c r="T75" i="46"/>
  <c r="T76" i="46"/>
  <c r="T77" i="46"/>
  <c r="T78" i="46"/>
  <c r="T79" i="46"/>
  <c r="T80" i="46"/>
  <c r="T81" i="46"/>
  <c r="T82" i="46"/>
  <c r="T83" i="46"/>
  <c r="T84" i="46"/>
  <c r="T85" i="46"/>
  <c r="T86" i="46"/>
  <c r="T87" i="46"/>
  <c r="T88" i="46"/>
  <c r="T89" i="46"/>
  <c r="T90" i="46"/>
  <c r="T91" i="46"/>
  <c r="T92" i="46"/>
  <c r="T93" i="46"/>
  <c r="T94" i="46"/>
  <c r="T95" i="46"/>
  <c r="T96" i="46"/>
  <c r="T97" i="46"/>
  <c r="T98" i="46"/>
  <c r="T99" i="46"/>
  <c r="T100" i="46"/>
  <c r="T101" i="46"/>
  <c r="T102" i="46"/>
  <c r="T103" i="46"/>
  <c r="T104" i="46"/>
  <c r="T105" i="46"/>
  <c r="T106" i="46"/>
  <c r="T107" i="46"/>
  <c r="T108" i="46"/>
  <c r="T109" i="46"/>
  <c r="T110" i="46"/>
  <c r="T111" i="46"/>
  <c r="T112" i="46"/>
  <c r="T113" i="46"/>
  <c r="T114" i="46"/>
  <c r="T115" i="46"/>
  <c r="T116" i="46"/>
  <c r="T117" i="46"/>
  <c r="T118" i="46"/>
  <c r="T119" i="46"/>
  <c r="T120" i="46"/>
  <c r="T121" i="46"/>
  <c r="T122" i="46"/>
  <c r="T123" i="46"/>
  <c r="T124" i="46"/>
  <c r="T125" i="46"/>
  <c r="T126" i="46"/>
  <c r="T127" i="46"/>
  <c r="T128" i="46"/>
  <c r="T129" i="46"/>
  <c r="T130" i="46"/>
  <c r="T131" i="46"/>
  <c r="T132" i="46"/>
  <c r="T133" i="46"/>
  <c r="T134" i="46"/>
  <c r="T135" i="46"/>
  <c r="T136" i="46"/>
  <c r="T137" i="46"/>
  <c r="T138" i="46"/>
  <c r="T139" i="46"/>
  <c r="T5" i="46"/>
  <c r="L139" i="47"/>
  <c r="M139" i="47" s="1"/>
  <c r="F139" i="47"/>
  <c r="L138" i="47"/>
  <c r="M138" i="47" s="1"/>
  <c r="F138" i="47"/>
  <c r="L137" i="47"/>
  <c r="M137" i="47" s="1"/>
  <c r="F137" i="47"/>
  <c r="L136" i="47"/>
  <c r="M136" i="47" s="1"/>
  <c r="F136" i="47"/>
  <c r="L135" i="47"/>
  <c r="M135" i="47" s="1"/>
  <c r="F135" i="47"/>
  <c r="L134" i="47"/>
  <c r="M134" i="47" s="1"/>
  <c r="F134" i="47"/>
  <c r="L133" i="47"/>
  <c r="M133" i="47" s="1"/>
  <c r="F133" i="47"/>
  <c r="L132" i="47"/>
  <c r="M132" i="47" s="1"/>
  <c r="F132" i="47"/>
  <c r="L131" i="47"/>
  <c r="M131" i="47" s="1"/>
  <c r="F131" i="47"/>
  <c r="L130" i="47"/>
  <c r="M130" i="47" s="1"/>
  <c r="F130" i="47"/>
  <c r="L129" i="47"/>
  <c r="M129" i="47" s="1"/>
  <c r="F129" i="47"/>
  <c r="L128" i="47"/>
  <c r="M128" i="47" s="1"/>
  <c r="F128" i="47"/>
  <c r="L127" i="47"/>
  <c r="M127" i="47" s="1"/>
  <c r="F127" i="47"/>
  <c r="L126" i="47"/>
  <c r="M126" i="47" s="1"/>
  <c r="F126" i="47"/>
  <c r="L125" i="47"/>
  <c r="M125" i="47" s="1"/>
  <c r="F125" i="47"/>
  <c r="L124" i="47"/>
  <c r="M124" i="47" s="1"/>
  <c r="F124" i="47"/>
  <c r="L123" i="47"/>
  <c r="M123" i="47" s="1"/>
  <c r="F123" i="47"/>
  <c r="L122" i="47"/>
  <c r="M122" i="47" s="1"/>
  <c r="F122" i="47"/>
  <c r="L121" i="47"/>
  <c r="M121" i="47" s="1"/>
  <c r="F121" i="47"/>
  <c r="L120" i="47"/>
  <c r="M120" i="47" s="1"/>
  <c r="F120" i="47"/>
  <c r="L119" i="47"/>
  <c r="M119" i="47" s="1"/>
  <c r="F119" i="47"/>
  <c r="L118" i="47"/>
  <c r="M118" i="47" s="1"/>
  <c r="F118" i="47"/>
  <c r="L117" i="47"/>
  <c r="M117" i="47" s="1"/>
  <c r="F117" i="47"/>
  <c r="L116" i="47"/>
  <c r="M116" i="47" s="1"/>
  <c r="F116" i="47"/>
  <c r="L115" i="47"/>
  <c r="M115" i="47" s="1"/>
  <c r="F115" i="47"/>
  <c r="L114" i="47"/>
  <c r="M114" i="47" s="1"/>
  <c r="F114" i="47"/>
  <c r="L113" i="47"/>
  <c r="M113" i="47" s="1"/>
  <c r="F113" i="47"/>
  <c r="L112" i="47"/>
  <c r="M112" i="47" s="1"/>
  <c r="F112" i="47"/>
  <c r="L111" i="47"/>
  <c r="M111" i="47" s="1"/>
  <c r="F111" i="47"/>
  <c r="L110" i="47"/>
  <c r="M110" i="47" s="1"/>
  <c r="F110" i="47"/>
  <c r="L109" i="47"/>
  <c r="M109" i="47" s="1"/>
  <c r="F109" i="47"/>
  <c r="L108" i="47"/>
  <c r="M108" i="47" s="1"/>
  <c r="F108" i="47"/>
  <c r="L107" i="47"/>
  <c r="M107" i="47" s="1"/>
  <c r="F107" i="47"/>
  <c r="L106" i="47"/>
  <c r="M106" i="47" s="1"/>
  <c r="F106" i="47"/>
  <c r="L105" i="47"/>
  <c r="M105" i="47" s="1"/>
  <c r="F105" i="47"/>
  <c r="L104" i="47"/>
  <c r="M104" i="47" s="1"/>
  <c r="F104" i="47"/>
  <c r="L103" i="47"/>
  <c r="M103" i="47" s="1"/>
  <c r="F103" i="47"/>
  <c r="L102" i="47"/>
  <c r="M102" i="47" s="1"/>
  <c r="F102" i="47"/>
  <c r="L101" i="47"/>
  <c r="M101" i="47" s="1"/>
  <c r="F101" i="47"/>
  <c r="L100" i="47"/>
  <c r="M100" i="47" s="1"/>
  <c r="F100" i="47"/>
  <c r="L99" i="47"/>
  <c r="M99" i="47" s="1"/>
  <c r="F99" i="47"/>
  <c r="L98" i="47"/>
  <c r="M98" i="47" s="1"/>
  <c r="F98" i="47"/>
  <c r="L97" i="47"/>
  <c r="M97" i="47" s="1"/>
  <c r="F97" i="47"/>
  <c r="L96" i="47"/>
  <c r="M96" i="47" s="1"/>
  <c r="F96" i="47"/>
  <c r="L95" i="47"/>
  <c r="M95" i="47" s="1"/>
  <c r="F95" i="47"/>
  <c r="L94" i="47"/>
  <c r="M94" i="47" s="1"/>
  <c r="F94" i="47"/>
  <c r="L93" i="47"/>
  <c r="M93" i="47" s="1"/>
  <c r="F93" i="47"/>
  <c r="L92" i="47"/>
  <c r="M92" i="47" s="1"/>
  <c r="F92" i="47"/>
  <c r="L91" i="47"/>
  <c r="M91" i="47" s="1"/>
  <c r="F91" i="47"/>
  <c r="L90" i="47"/>
  <c r="M90" i="47" s="1"/>
  <c r="F90" i="47"/>
  <c r="L89" i="47"/>
  <c r="M89" i="47" s="1"/>
  <c r="F89" i="47"/>
  <c r="L88" i="47"/>
  <c r="M88" i="47" s="1"/>
  <c r="F88" i="47"/>
  <c r="L87" i="47"/>
  <c r="M87" i="47" s="1"/>
  <c r="F87" i="47"/>
  <c r="L86" i="47"/>
  <c r="M86" i="47" s="1"/>
  <c r="F86" i="47"/>
  <c r="L85" i="47"/>
  <c r="M85" i="47" s="1"/>
  <c r="F85" i="47"/>
  <c r="L84" i="47"/>
  <c r="M84" i="47" s="1"/>
  <c r="F84" i="47"/>
  <c r="L83" i="47"/>
  <c r="M83" i="47" s="1"/>
  <c r="F83" i="47"/>
  <c r="L82" i="47"/>
  <c r="M82" i="47" s="1"/>
  <c r="F82" i="47"/>
  <c r="L81" i="47"/>
  <c r="M81" i="47" s="1"/>
  <c r="F81" i="47"/>
  <c r="L80" i="47"/>
  <c r="M80" i="47" s="1"/>
  <c r="F80" i="47"/>
  <c r="L79" i="47"/>
  <c r="M79" i="47" s="1"/>
  <c r="F79" i="47"/>
  <c r="L78" i="47"/>
  <c r="M78" i="47" s="1"/>
  <c r="F78" i="47"/>
  <c r="L77" i="47"/>
  <c r="M77" i="47" s="1"/>
  <c r="F77" i="47"/>
  <c r="L76" i="47"/>
  <c r="M76" i="47" s="1"/>
  <c r="F76" i="47"/>
  <c r="L75" i="47"/>
  <c r="M75" i="47" s="1"/>
  <c r="F75" i="47"/>
  <c r="L74" i="47"/>
  <c r="M74" i="47" s="1"/>
  <c r="F74" i="47"/>
  <c r="L73" i="47"/>
  <c r="M73" i="47" s="1"/>
  <c r="F73" i="47"/>
  <c r="L72" i="47"/>
  <c r="M72" i="47" s="1"/>
  <c r="F72" i="47"/>
  <c r="L71" i="47"/>
  <c r="M71" i="47" s="1"/>
  <c r="F71" i="47"/>
  <c r="L70" i="47"/>
  <c r="M70" i="47" s="1"/>
  <c r="F70" i="47"/>
  <c r="L69" i="47"/>
  <c r="M69" i="47" s="1"/>
  <c r="F69" i="47"/>
  <c r="L68" i="47"/>
  <c r="M68" i="47" s="1"/>
  <c r="F68" i="47"/>
  <c r="L67" i="47"/>
  <c r="M67" i="47" s="1"/>
  <c r="F67" i="47"/>
  <c r="L66" i="47"/>
  <c r="M66" i="47" s="1"/>
  <c r="F66" i="47"/>
  <c r="L65" i="47"/>
  <c r="M65" i="47" s="1"/>
  <c r="F65" i="47"/>
  <c r="L64" i="47"/>
  <c r="M64" i="47" s="1"/>
  <c r="F64" i="47"/>
  <c r="L63" i="47"/>
  <c r="M63" i="47" s="1"/>
  <c r="F63" i="47"/>
  <c r="L62" i="47"/>
  <c r="M62" i="47" s="1"/>
  <c r="F62" i="47"/>
  <c r="L61" i="47"/>
  <c r="M61" i="47" s="1"/>
  <c r="F61" i="47"/>
  <c r="L60" i="47"/>
  <c r="M60" i="47" s="1"/>
  <c r="F60" i="47"/>
  <c r="L59" i="47"/>
  <c r="M59" i="47" s="1"/>
  <c r="F59" i="47"/>
  <c r="L58" i="47"/>
  <c r="M58" i="47" s="1"/>
  <c r="F58" i="47"/>
  <c r="L57" i="47"/>
  <c r="M57" i="47" s="1"/>
  <c r="F57" i="47"/>
  <c r="L56" i="47"/>
  <c r="M56" i="47" s="1"/>
  <c r="F56" i="47"/>
  <c r="L55" i="47"/>
  <c r="M55" i="47" s="1"/>
  <c r="F55" i="47"/>
  <c r="L54" i="47"/>
  <c r="M54" i="47" s="1"/>
  <c r="F54" i="47"/>
  <c r="L53" i="47"/>
  <c r="M53" i="47" s="1"/>
  <c r="F53" i="47"/>
  <c r="L52" i="47"/>
  <c r="M52" i="47" s="1"/>
  <c r="F52" i="47"/>
  <c r="L51" i="47"/>
  <c r="M51" i="47" s="1"/>
  <c r="F51" i="47"/>
  <c r="L50" i="47"/>
  <c r="M50" i="47" s="1"/>
  <c r="F50" i="47"/>
  <c r="L49" i="47"/>
  <c r="M49" i="47" s="1"/>
  <c r="F49" i="47"/>
  <c r="L48" i="47"/>
  <c r="M48" i="47" s="1"/>
  <c r="F48" i="47"/>
  <c r="L47" i="47"/>
  <c r="M47" i="47" s="1"/>
  <c r="F47" i="47"/>
  <c r="L46" i="47"/>
  <c r="M46" i="47" s="1"/>
  <c r="F46" i="47"/>
  <c r="L45" i="47"/>
  <c r="M45" i="47" s="1"/>
  <c r="F45" i="47"/>
  <c r="L44" i="47"/>
  <c r="M44" i="47" s="1"/>
  <c r="F44" i="47"/>
  <c r="L43" i="47"/>
  <c r="M43" i="47" s="1"/>
  <c r="F43" i="47"/>
  <c r="L42" i="47"/>
  <c r="M42" i="47" s="1"/>
  <c r="F42" i="47"/>
  <c r="L41" i="47"/>
  <c r="M41" i="47" s="1"/>
  <c r="F41" i="47"/>
  <c r="L40" i="47"/>
  <c r="M40" i="47" s="1"/>
  <c r="F40" i="47"/>
  <c r="L39" i="47"/>
  <c r="M39" i="47" s="1"/>
  <c r="F39" i="47"/>
  <c r="L38" i="47"/>
  <c r="M38" i="47" s="1"/>
  <c r="F38" i="47"/>
  <c r="L37" i="47"/>
  <c r="M37" i="47" s="1"/>
  <c r="F37" i="47"/>
  <c r="L36" i="47"/>
  <c r="M36" i="47" s="1"/>
  <c r="F36" i="47"/>
  <c r="L35" i="47"/>
  <c r="M35" i="47" s="1"/>
  <c r="F35" i="47"/>
  <c r="L34" i="47"/>
  <c r="M34" i="47" s="1"/>
  <c r="F34" i="47"/>
  <c r="L33" i="47"/>
  <c r="M33" i="47" s="1"/>
  <c r="F33" i="47"/>
  <c r="L32" i="47"/>
  <c r="M32" i="47" s="1"/>
  <c r="F32" i="47"/>
  <c r="L31" i="47"/>
  <c r="M31" i="47" s="1"/>
  <c r="F31" i="47"/>
  <c r="L30" i="47"/>
  <c r="M30" i="47" s="1"/>
  <c r="F30" i="47"/>
  <c r="L29" i="47"/>
  <c r="M29" i="47" s="1"/>
  <c r="F29" i="47"/>
  <c r="L28" i="47"/>
  <c r="M28" i="47" s="1"/>
  <c r="F28" i="47"/>
  <c r="L27" i="47"/>
  <c r="M27" i="47" s="1"/>
  <c r="F27" i="47"/>
  <c r="L26" i="47"/>
  <c r="M26" i="47" s="1"/>
  <c r="F26" i="47"/>
  <c r="L25" i="47"/>
  <c r="M25" i="47" s="1"/>
  <c r="F25" i="47"/>
  <c r="L24" i="47"/>
  <c r="M24" i="47" s="1"/>
  <c r="F24" i="47"/>
  <c r="L23" i="47"/>
  <c r="M23" i="47" s="1"/>
  <c r="F23" i="47"/>
  <c r="L22" i="47"/>
  <c r="M22" i="47" s="1"/>
  <c r="F22" i="47"/>
  <c r="L21" i="47"/>
  <c r="M21" i="47" s="1"/>
  <c r="F21" i="47"/>
  <c r="L20" i="47"/>
  <c r="M20" i="47" s="1"/>
  <c r="F20" i="47"/>
  <c r="L19" i="47"/>
  <c r="M19" i="47" s="1"/>
  <c r="F19" i="47"/>
  <c r="L18" i="47"/>
  <c r="M18" i="47" s="1"/>
  <c r="F18" i="47"/>
  <c r="L17" i="47"/>
  <c r="M17" i="47" s="1"/>
  <c r="F17" i="47"/>
  <c r="L16" i="47"/>
  <c r="M16" i="47" s="1"/>
  <c r="F16" i="47"/>
  <c r="L15" i="47"/>
  <c r="M15" i="47" s="1"/>
  <c r="F15" i="47"/>
  <c r="L14" i="47"/>
  <c r="M14" i="47" s="1"/>
  <c r="F14" i="47"/>
  <c r="L13" i="47"/>
  <c r="M13" i="47" s="1"/>
  <c r="F13" i="47"/>
  <c r="L12" i="47"/>
  <c r="M12" i="47" s="1"/>
  <c r="F12" i="47"/>
  <c r="L11" i="47"/>
  <c r="M11" i="47" s="1"/>
  <c r="F11" i="47"/>
  <c r="L10" i="47"/>
  <c r="M10" i="47" s="1"/>
  <c r="F10" i="47"/>
  <c r="L9" i="47"/>
  <c r="M9" i="47" s="1"/>
  <c r="F9" i="47"/>
  <c r="L8" i="47"/>
  <c r="M8" i="47" s="1"/>
  <c r="F8" i="47"/>
  <c r="L7" i="47"/>
  <c r="M7" i="47" s="1"/>
  <c r="F7" i="47"/>
  <c r="L6" i="47"/>
  <c r="M6" i="47" s="1"/>
  <c r="F6" i="47"/>
  <c r="L5" i="47"/>
  <c r="M5" i="47" s="1"/>
  <c r="F5" i="47"/>
  <c r="N139" i="46"/>
  <c r="U139" i="46" s="1"/>
  <c r="AB139" i="46" s="1"/>
  <c r="M139" i="46"/>
  <c r="O139" i="46" s="1"/>
  <c r="H139" i="46"/>
  <c r="G139" i="46"/>
  <c r="N138" i="46"/>
  <c r="U138" i="46" s="1"/>
  <c r="AB138" i="46" s="1"/>
  <c r="AI138" i="46" s="1"/>
  <c r="M138" i="46"/>
  <c r="H138" i="46"/>
  <c r="G138" i="46"/>
  <c r="N137" i="46"/>
  <c r="U137" i="46" s="1"/>
  <c r="M137" i="46"/>
  <c r="O137" i="46" s="1"/>
  <c r="H137" i="46"/>
  <c r="G137" i="46"/>
  <c r="N136" i="46"/>
  <c r="U136" i="46" s="1"/>
  <c r="AB136" i="46" s="1"/>
  <c r="M136" i="46"/>
  <c r="H136" i="46"/>
  <c r="G136" i="46"/>
  <c r="N135" i="46"/>
  <c r="U135" i="46" s="1"/>
  <c r="AB135" i="46" s="1"/>
  <c r="AI135" i="46" s="1"/>
  <c r="AP135" i="46" s="1"/>
  <c r="AQ135" i="46" s="1"/>
  <c r="M135" i="46"/>
  <c r="O135" i="46" s="1"/>
  <c r="H135" i="46"/>
  <c r="G135" i="46"/>
  <c r="N134" i="46"/>
  <c r="U134" i="46" s="1"/>
  <c r="AB134" i="46" s="1"/>
  <c r="M134" i="46"/>
  <c r="H134" i="46"/>
  <c r="G134" i="46"/>
  <c r="N133" i="46"/>
  <c r="U133" i="46" s="1"/>
  <c r="M133" i="46"/>
  <c r="O133" i="46" s="1"/>
  <c r="H133" i="46"/>
  <c r="G133" i="46"/>
  <c r="N132" i="46"/>
  <c r="U132" i="46" s="1"/>
  <c r="AB132" i="46" s="1"/>
  <c r="M132" i="46"/>
  <c r="H132" i="46"/>
  <c r="G132" i="46"/>
  <c r="N131" i="46"/>
  <c r="U131" i="46" s="1"/>
  <c r="AB131" i="46" s="1"/>
  <c r="M131" i="46"/>
  <c r="O131" i="46" s="1"/>
  <c r="H131" i="46"/>
  <c r="G131" i="46"/>
  <c r="N130" i="46"/>
  <c r="U130" i="46" s="1"/>
  <c r="AB130" i="46" s="1"/>
  <c r="M130" i="46"/>
  <c r="H130" i="46"/>
  <c r="G130" i="46"/>
  <c r="N129" i="46"/>
  <c r="U129" i="46" s="1"/>
  <c r="M129" i="46"/>
  <c r="H129" i="46"/>
  <c r="J135" i="46" s="1"/>
  <c r="P135" i="46" s="1"/>
  <c r="G129" i="46"/>
  <c r="N128" i="46"/>
  <c r="U128" i="46" s="1"/>
  <c r="M128" i="46"/>
  <c r="H128" i="46"/>
  <c r="G128" i="46"/>
  <c r="K134" i="46" s="1"/>
  <c r="N127" i="46"/>
  <c r="U127" i="46" s="1"/>
  <c r="M127" i="46"/>
  <c r="H127" i="46"/>
  <c r="J133" i="46" s="1"/>
  <c r="G127" i="46"/>
  <c r="N126" i="46"/>
  <c r="U126" i="46" s="1"/>
  <c r="M126" i="46"/>
  <c r="H126" i="46"/>
  <c r="G126" i="46"/>
  <c r="K132" i="46" s="1"/>
  <c r="N125" i="46"/>
  <c r="U125" i="46" s="1"/>
  <c r="AB125" i="46" s="1"/>
  <c r="M125" i="46"/>
  <c r="H125" i="46"/>
  <c r="J131" i="46" s="1"/>
  <c r="G125" i="46"/>
  <c r="N124" i="46"/>
  <c r="U124" i="46" s="1"/>
  <c r="M124" i="46"/>
  <c r="H124" i="46"/>
  <c r="G124" i="46"/>
  <c r="N123" i="46"/>
  <c r="U123" i="46" s="1"/>
  <c r="M123" i="46"/>
  <c r="H123" i="46"/>
  <c r="J129" i="46" s="1"/>
  <c r="G123" i="46"/>
  <c r="N122" i="46"/>
  <c r="U122" i="46" s="1"/>
  <c r="M122" i="46"/>
  <c r="H122" i="46"/>
  <c r="G122" i="46"/>
  <c r="K128" i="46" s="1"/>
  <c r="N121" i="46"/>
  <c r="U121" i="46" s="1"/>
  <c r="M121" i="46"/>
  <c r="H121" i="46"/>
  <c r="J127" i="46" s="1"/>
  <c r="G121" i="46"/>
  <c r="N120" i="46"/>
  <c r="U120" i="46" s="1"/>
  <c r="M120" i="46"/>
  <c r="H120" i="46"/>
  <c r="G120" i="46"/>
  <c r="N119" i="46"/>
  <c r="U119" i="46" s="1"/>
  <c r="M119" i="46"/>
  <c r="H119" i="46"/>
  <c r="J125" i="46" s="1"/>
  <c r="G119" i="46"/>
  <c r="N118" i="46"/>
  <c r="U118" i="46" s="1"/>
  <c r="M118" i="46"/>
  <c r="H118" i="46"/>
  <c r="G118" i="46"/>
  <c r="N117" i="46"/>
  <c r="U117" i="46" s="1"/>
  <c r="AB117" i="46" s="1"/>
  <c r="M117" i="46"/>
  <c r="H117" i="46"/>
  <c r="J123" i="46" s="1"/>
  <c r="G117" i="46"/>
  <c r="N116" i="46"/>
  <c r="U116" i="46" s="1"/>
  <c r="M116" i="46"/>
  <c r="H116" i="46"/>
  <c r="G116" i="46"/>
  <c r="N115" i="46"/>
  <c r="U115" i="46" s="1"/>
  <c r="M115" i="46"/>
  <c r="H115" i="46"/>
  <c r="J121" i="46" s="1"/>
  <c r="G115" i="46"/>
  <c r="N114" i="46"/>
  <c r="U114" i="46" s="1"/>
  <c r="M114" i="46"/>
  <c r="H114" i="46"/>
  <c r="G114" i="46"/>
  <c r="K120" i="46" s="1"/>
  <c r="N113" i="46"/>
  <c r="U113" i="46" s="1"/>
  <c r="M113" i="46"/>
  <c r="H113" i="46"/>
  <c r="J119" i="46" s="1"/>
  <c r="G113" i="46"/>
  <c r="N112" i="46"/>
  <c r="U112" i="46" s="1"/>
  <c r="M112" i="46"/>
  <c r="H112" i="46"/>
  <c r="G112" i="46"/>
  <c r="N111" i="46"/>
  <c r="U111" i="46" s="1"/>
  <c r="M111" i="46"/>
  <c r="H111" i="46"/>
  <c r="J117" i="46" s="1"/>
  <c r="G111" i="46"/>
  <c r="N110" i="46"/>
  <c r="U110" i="46" s="1"/>
  <c r="M110" i="46"/>
  <c r="H110" i="46"/>
  <c r="G110" i="46"/>
  <c r="N109" i="46"/>
  <c r="U109" i="46" s="1"/>
  <c r="AB109" i="46" s="1"/>
  <c r="M109" i="46"/>
  <c r="H109" i="46"/>
  <c r="J115" i="46" s="1"/>
  <c r="G109" i="46"/>
  <c r="N108" i="46"/>
  <c r="U108" i="46" s="1"/>
  <c r="M108" i="46"/>
  <c r="H108" i="46"/>
  <c r="G108" i="46"/>
  <c r="N107" i="46"/>
  <c r="U107" i="46" s="1"/>
  <c r="M107" i="46"/>
  <c r="H107" i="46"/>
  <c r="J113" i="46" s="1"/>
  <c r="G107" i="46"/>
  <c r="N106" i="46"/>
  <c r="U106" i="46" s="1"/>
  <c r="M106" i="46"/>
  <c r="H106" i="46"/>
  <c r="G106" i="46"/>
  <c r="N105" i="46"/>
  <c r="U105" i="46" s="1"/>
  <c r="M105" i="46"/>
  <c r="H105" i="46"/>
  <c r="J111" i="46" s="1"/>
  <c r="G105" i="46"/>
  <c r="N104" i="46"/>
  <c r="U104" i="46" s="1"/>
  <c r="M104" i="46"/>
  <c r="H104" i="46"/>
  <c r="G104" i="46"/>
  <c r="N103" i="46"/>
  <c r="U103" i="46" s="1"/>
  <c r="M103" i="46"/>
  <c r="H103" i="46"/>
  <c r="J109" i="46" s="1"/>
  <c r="G103" i="46"/>
  <c r="N102" i="46"/>
  <c r="U102" i="46" s="1"/>
  <c r="M102" i="46"/>
  <c r="H102" i="46"/>
  <c r="G102" i="46"/>
  <c r="K108" i="46" s="1"/>
  <c r="N101" i="46"/>
  <c r="U101" i="46" s="1"/>
  <c r="AB101" i="46" s="1"/>
  <c r="M101" i="46"/>
  <c r="H101" i="46"/>
  <c r="J107" i="46" s="1"/>
  <c r="G101" i="46"/>
  <c r="N100" i="46"/>
  <c r="U100" i="46" s="1"/>
  <c r="M100" i="46"/>
  <c r="H100" i="46"/>
  <c r="G100" i="46"/>
  <c r="K106" i="46" s="1"/>
  <c r="N99" i="46"/>
  <c r="U99" i="46" s="1"/>
  <c r="M99" i="46"/>
  <c r="H99" i="46"/>
  <c r="J105" i="46" s="1"/>
  <c r="G99" i="46"/>
  <c r="N98" i="46"/>
  <c r="U98" i="46" s="1"/>
  <c r="M98" i="46"/>
  <c r="H98" i="46"/>
  <c r="G98" i="46"/>
  <c r="K104" i="46" s="1"/>
  <c r="N97" i="46"/>
  <c r="U97" i="46" s="1"/>
  <c r="M97" i="46"/>
  <c r="H97" i="46"/>
  <c r="J103" i="46" s="1"/>
  <c r="G97" i="46"/>
  <c r="N96" i="46"/>
  <c r="U96" i="46" s="1"/>
  <c r="M96" i="46"/>
  <c r="H96" i="46"/>
  <c r="G96" i="46"/>
  <c r="K102" i="46" s="1"/>
  <c r="N95" i="46"/>
  <c r="U95" i="46" s="1"/>
  <c r="M95" i="46"/>
  <c r="H95" i="46"/>
  <c r="J101" i="46" s="1"/>
  <c r="G95" i="46"/>
  <c r="N94" i="46"/>
  <c r="U94" i="46" s="1"/>
  <c r="M94" i="46"/>
  <c r="H94" i="46"/>
  <c r="G94" i="46"/>
  <c r="N93" i="46"/>
  <c r="U93" i="46" s="1"/>
  <c r="AB93" i="46" s="1"/>
  <c r="M93" i="46"/>
  <c r="H93" i="46"/>
  <c r="J99" i="46" s="1"/>
  <c r="G93" i="46"/>
  <c r="N92" i="46"/>
  <c r="U92" i="46" s="1"/>
  <c r="M92" i="46"/>
  <c r="H92" i="46"/>
  <c r="G92" i="46"/>
  <c r="K98" i="46" s="1"/>
  <c r="N91" i="46"/>
  <c r="U91" i="46" s="1"/>
  <c r="W97" i="46" s="1"/>
  <c r="M91" i="46"/>
  <c r="H91" i="46"/>
  <c r="J97" i="46" s="1"/>
  <c r="G91" i="46"/>
  <c r="N90" i="46"/>
  <c r="U90" i="46" s="1"/>
  <c r="M90" i="46"/>
  <c r="H90" i="46"/>
  <c r="G90" i="46"/>
  <c r="N89" i="46"/>
  <c r="U89" i="46" s="1"/>
  <c r="M89" i="46"/>
  <c r="H89" i="46"/>
  <c r="J95" i="46" s="1"/>
  <c r="G89" i="46"/>
  <c r="N88" i="46"/>
  <c r="U88" i="46" s="1"/>
  <c r="M88" i="46"/>
  <c r="H88" i="46"/>
  <c r="G88" i="46"/>
  <c r="K94" i="46" s="1"/>
  <c r="N87" i="46"/>
  <c r="U87" i="46" s="1"/>
  <c r="M87" i="46"/>
  <c r="H87" i="46"/>
  <c r="J93" i="46" s="1"/>
  <c r="G87" i="46"/>
  <c r="N86" i="46"/>
  <c r="U86" i="46" s="1"/>
  <c r="M86" i="46"/>
  <c r="H86" i="46"/>
  <c r="G86" i="46"/>
  <c r="K92" i="46" s="1"/>
  <c r="N85" i="46"/>
  <c r="U85" i="46" s="1"/>
  <c r="M85" i="46"/>
  <c r="H85" i="46"/>
  <c r="J91" i="46" s="1"/>
  <c r="G85" i="46"/>
  <c r="N84" i="46"/>
  <c r="U84" i="46" s="1"/>
  <c r="M84" i="46"/>
  <c r="H84" i="46"/>
  <c r="G84" i="46"/>
  <c r="K90" i="46" s="1"/>
  <c r="N83" i="46"/>
  <c r="U83" i="46" s="1"/>
  <c r="W89" i="46" s="1"/>
  <c r="M83" i="46"/>
  <c r="H83" i="46"/>
  <c r="J89" i="46" s="1"/>
  <c r="G83" i="46"/>
  <c r="N82" i="46"/>
  <c r="U82" i="46" s="1"/>
  <c r="M82" i="46"/>
  <c r="H82" i="46"/>
  <c r="G82" i="46"/>
  <c r="K88" i="46" s="1"/>
  <c r="N81" i="46"/>
  <c r="U81" i="46" s="1"/>
  <c r="M81" i="46"/>
  <c r="H81" i="46"/>
  <c r="J87" i="46" s="1"/>
  <c r="G81" i="46"/>
  <c r="N80" i="46"/>
  <c r="U80" i="46" s="1"/>
  <c r="M80" i="46"/>
  <c r="H80" i="46"/>
  <c r="G80" i="46"/>
  <c r="K86" i="46" s="1"/>
  <c r="N79" i="46"/>
  <c r="U79" i="46" s="1"/>
  <c r="M79" i="46"/>
  <c r="H79" i="46"/>
  <c r="J85" i="46" s="1"/>
  <c r="G79" i="46"/>
  <c r="N78" i="46"/>
  <c r="U78" i="46" s="1"/>
  <c r="M78" i="46"/>
  <c r="H78" i="46"/>
  <c r="G78" i="46"/>
  <c r="K84" i="46" s="1"/>
  <c r="N77" i="46"/>
  <c r="U77" i="46" s="1"/>
  <c r="M77" i="46"/>
  <c r="H77" i="46"/>
  <c r="J83" i="46" s="1"/>
  <c r="G77" i="46"/>
  <c r="N76" i="46"/>
  <c r="U76" i="46" s="1"/>
  <c r="M76" i="46"/>
  <c r="H76" i="46"/>
  <c r="G76" i="46"/>
  <c r="K82" i="46" s="1"/>
  <c r="N75" i="46"/>
  <c r="U75" i="46" s="1"/>
  <c r="M75" i="46"/>
  <c r="H75" i="46"/>
  <c r="J81" i="46" s="1"/>
  <c r="G75" i="46"/>
  <c r="N74" i="46"/>
  <c r="U74" i="46" s="1"/>
  <c r="M74" i="46"/>
  <c r="H74" i="46"/>
  <c r="G74" i="46"/>
  <c r="K80" i="46" s="1"/>
  <c r="N73" i="46"/>
  <c r="U73" i="46" s="1"/>
  <c r="M73" i="46"/>
  <c r="H73" i="46"/>
  <c r="J79" i="46" s="1"/>
  <c r="G73" i="46"/>
  <c r="N72" i="46"/>
  <c r="U72" i="46" s="1"/>
  <c r="M72" i="46"/>
  <c r="H72" i="46"/>
  <c r="G72" i="46"/>
  <c r="K78" i="46" s="1"/>
  <c r="N71" i="46"/>
  <c r="U71" i="46" s="1"/>
  <c r="M71" i="46"/>
  <c r="H71" i="46"/>
  <c r="J77" i="46" s="1"/>
  <c r="G71" i="46"/>
  <c r="N70" i="46"/>
  <c r="U70" i="46" s="1"/>
  <c r="M70" i="46"/>
  <c r="H70" i="46"/>
  <c r="G70" i="46"/>
  <c r="K76" i="46" s="1"/>
  <c r="N69" i="46"/>
  <c r="U69" i="46" s="1"/>
  <c r="M69" i="46"/>
  <c r="H69" i="46"/>
  <c r="J75" i="46" s="1"/>
  <c r="G69" i="46"/>
  <c r="N68" i="46"/>
  <c r="U68" i="46" s="1"/>
  <c r="M68" i="46"/>
  <c r="H68" i="46"/>
  <c r="G68" i="46"/>
  <c r="K74" i="46" s="1"/>
  <c r="N67" i="46"/>
  <c r="U67" i="46" s="1"/>
  <c r="M67" i="46"/>
  <c r="H67" i="46"/>
  <c r="J73" i="46" s="1"/>
  <c r="G67" i="46"/>
  <c r="N66" i="46"/>
  <c r="U66" i="46" s="1"/>
  <c r="M66" i="46"/>
  <c r="H66" i="46"/>
  <c r="G66" i="46"/>
  <c r="K72" i="46" s="1"/>
  <c r="N65" i="46"/>
  <c r="U65" i="46" s="1"/>
  <c r="M65" i="46"/>
  <c r="H65" i="46"/>
  <c r="J71" i="46" s="1"/>
  <c r="G65" i="46"/>
  <c r="N64" i="46"/>
  <c r="U64" i="46" s="1"/>
  <c r="M64" i="46"/>
  <c r="H64" i="46"/>
  <c r="G64" i="46"/>
  <c r="K70" i="46" s="1"/>
  <c r="N63" i="46"/>
  <c r="U63" i="46" s="1"/>
  <c r="M63" i="46"/>
  <c r="H63" i="46"/>
  <c r="J69" i="46" s="1"/>
  <c r="G63" i="46"/>
  <c r="N62" i="46"/>
  <c r="U62" i="46" s="1"/>
  <c r="M62" i="46"/>
  <c r="H62" i="46"/>
  <c r="G62" i="46"/>
  <c r="K68" i="46" s="1"/>
  <c r="N61" i="46"/>
  <c r="U61" i="46" s="1"/>
  <c r="M61" i="46"/>
  <c r="H61" i="46"/>
  <c r="J67" i="46" s="1"/>
  <c r="G61" i="46"/>
  <c r="N60" i="46"/>
  <c r="U60" i="46" s="1"/>
  <c r="M60" i="46"/>
  <c r="H60" i="46"/>
  <c r="G60" i="46"/>
  <c r="K66" i="46" s="1"/>
  <c r="N59" i="46"/>
  <c r="U59" i="46" s="1"/>
  <c r="AB59" i="46" s="1"/>
  <c r="M59" i="46"/>
  <c r="H59" i="46"/>
  <c r="J65" i="46" s="1"/>
  <c r="G59" i="46"/>
  <c r="N58" i="46"/>
  <c r="U58" i="46" s="1"/>
  <c r="M58" i="46"/>
  <c r="H58" i="46"/>
  <c r="G58" i="46"/>
  <c r="K64" i="46" s="1"/>
  <c r="N57" i="46"/>
  <c r="U57" i="46" s="1"/>
  <c r="M57" i="46"/>
  <c r="H57" i="46"/>
  <c r="J63" i="46" s="1"/>
  <c r="G57" i="46"/>
  <c r="N56" i="46"/>
  <c r="U56" i="46" s="1"/>
  <c r="M56" i="46"/>
  <c r="H56" i="46"/>
  <c r="G56" i="46"/>
  <c r="K62" i="46" s="1"/>
  <c r="N55" i="46"/>
  <c r="U55" i="46" s="1"/>
  <c r="M55" i="46"/>
  <c r="H55" i="46"/>
  <c r="J61" i="46" s="1"/>
  <c r="G55" i="46"/>
  <c r="N54" i="46"/>
  <c r="U54" i="46" s="1"/>
  <c r="M54" i="46"/>
  <c r="H54" i="46"/>
  <c r="G54" i="46"/>
  <c r="K60" i="46" s="1"/>
  <c r="N53" i="46"/>
  <c r="U53" i="46" s="1"/>
  <c r="M53" i="46"/>
  <c r="H53" i="46"/>
  <c r="J59" i="46" s="1"/>
  <c r="G53" i="46"/>
  <c r="N52" i="46"/>
  <c r="U52" i="46" s="1"/>
  <c r="M52" i="46"/>
  <c r="H52" i="46"/>
  <c r="G52" i="46"/>
  <c r="K58" i="46" s="1"/>
  <c r="N51" i="46"/>
  <c r="U51" i="46" s="1"/>
  <c r="AB51" i="46" s="1"/>
  <c r="M51" i="46"/>
  <c r="H51" i="46"/>
  <c r="J57" i="46" s="1"/>
  <c r="G51" i="46"/>
  <c r="N50" i="46"/>
  <c r="U50" i="46" s="1"/>
  <c r="M50" i="46"/>
  <c r="H50" i="46"/>
  <c r="G50" i="46"/>
  <c r="K56" i="46" s="1"/>
  <c r="N49" i="46"/>
  <c r="U49" i="46" s="1"/>
  <c r="M49" i="46"/>
  <c r="H49" i="46"/>
  <c r="J55" i="46" s="1"/>
  <c r="G49" i="46"/>
  <c r="N48" i="46"/>
  <c r="U48" i="46" s="1"/>
  <c r="M48" i="46"/>
  <c r="H48" i="46"/>
  <c r="G48" i="46"/>
  <c r="K54" i="46" s="1"/>
  <c r="N47" i="46"/>
  <c r="U47" i="46" s="1"/>
  <c r="M47" i="46"/>
  <c r="H47" i="46"/>
  <c r="J53" i="46" s="1"/>
  <c r="G47" i="46"/>
  <c r="N46" i="46"/>
  <c r="U46" i="46" s="1"/>
  <c r="M46" i="46"/>
  <c r="H46" i="46"/>
  <c r="G46" i="46"/>
  <c r="K52" i="46" s="1"/>
  <c r="N45" i="46"/>
  <c r="U45" i="46" s="1"/>
  <c r="M45" i="46"/>
  <c r="H45" i="46"/>
  <c r="J51" i="46" s="1"/>
  <c r="G45" i="46"/>
  <c r="N44" i="46"/>
  <c r="U44" i="46" s="1"/>
  <c r="M44" i="46"/>
  <c r="H44" i="46"/>
  <c r="G44" i="46"/>
  <c r="K50" i="46" s="1"/>
  <c r="N43" i="46"/>
  <c r="U43" i="46" s="1"/>
  <c r="AB43" i="46" s="1"/>
  <c r="M43" i="46"/>
  <c r="H43" i="46"/>
  <c r="J49" i="46" s="1"/>
  <c r="G43" i="46"/>
  <c r="N42" i="46"/>
  <c r="U42" i="46" s="1"/>
  <c r="M42" i="46"/>
  <c r="H42" i="46"/>
  <c r="G42" i="46"/>
  <c r="K48" i="46" s="1"/>
  <c r="N41" i="46"/>
  <c r="U41" i="46" s="1"/>
  <c r="M41" i="46"/>
  <c r="H41" i="46"/>
  <c r="J47" i="46" s="1"/>
  <c r="G41" i="46"/>
  <c r="N40" i="46"/>
  <c r="U40" i="46" s="1"/>
  <c r="M40" i="46"/>
  <c r="H40" i="46"/>
  <c r="G40" i="46"/>
  <c r="N39" i="46"/>
  <c r="U39" i="46" s="1"/>
  <c r="M39" i="46"/>
  <c r="H39" i="46"/>
  <c r="J45" i="46" s="1"/>
  <c r="G39" i="46"/>
  <c r="N38" i="46"/>
  <c r="U38" i="46" s="1"/>
  <c r="M38" i="46"/>
  <c r="H38" i="46"/>
  <c r="G38" i="46"/>
  <c r="N37" i="46"/>
  <c r="U37" i="46" s="1"/>
  <c r="M37" i="46"/>
  <c r="H37" i="46"/>
  <c r="J43" i="46" s="1"/>
  <c r="G37" i="46"/>
  <c r="N36" i="46"/>
  <c r="U36" i="46" s="1"/>
  <c r="M36" i="46"/>
  <c r="H36" i="46"/>
  <c r="G36" i="46"/>
  <c r="N35" i="46"/>
  <c r="U35" i="46" s="1"/>
  <c r="W41" i="46" s="1"/>
  <c r="M35" i="46"/>
  <c r="H35" i="46"/>
  <c r="J41" i="46" s="1"/>
  <c r="G35" i="46"/>
  <c r="N34" i="46"/>
  <c r="U34" i="46" s="1"/>
  <c r="M34" i="46"/>
  <c r="H34" i="46"/>
  <c r="G34" i="46"/>
  <c r="N33" i="46"/>
  <c r="U33" i="46" s="1"/>
  <c r="M33" i="46"/>
  <c r="H33" i="46"/>
  <c r="J39" i="46" s="1"/>
  <c r="G33" i="46"/>
  <c r="N32" i="46"/>
  <c r="U32" i="46" s="1"/>
  <c r="M32" i="46"/>
  <c r="H32" i="46"/>
  <c r="G32" i="46"/>
  <c r="N31" i="46"/>
  <c r="U31" i="46" s="1"/>
  <c r="M31" i="46"/>
  <c r="H31" i="46"/>
  <c r="J37" i="46" s="1"/>
  <c r="G31" i="46"/>
  <c r="N30" i="46"/>
  <c r="U30" i="46" s="1"/>
  <c r="M30" i="46"/>
  <c r="H30" i="46"/>
  <c r="G30" i="46"/>
  <c r="N29" i="46"/>
  <c r="U29" i="46" s="1"/>
  <c r="M29" i="46"/>
  <c r="H29" i="46"/>
  <c r="J35" i="46" s="1"/>
  <c r="G29" i="46"/>
  <c r="N28" i="46"/>
  <c r="U28" i="46" s="1"/>
  <c r="M28" i="46"/>
  <c r="H28" i="46"/>
  <c r="G28" i="46"/>
  <c r="N27" i="46"/>
  <c r="U27" i="46" s="1"/>
  <c r="AB27" i="46" s="1"/>
  <c r="M27" i="46"/>
  <c r="H27" i="46"/>
  <c r="J33" i="46" s="1"/>
  <c r="G27" i="46"/>
  <c r="N26" i="46"/>
  <c r="U26" i="46" s="1"/>
  <c r="M26" i="46"/>
  <c r="H26" i="46"/>
  <c r="G26" i="46"/>
  <c r="N25" i="46"/>
  <c r="U25" i="46" s="1"/>
  <c r="M25" i="46"/>
  <c r="H25" i="46"/>
  <c r="J31" i="46" s="1"/>
  <c r="G25" i="46"/>
  <c r="N24" i="46"/>
  <c r="U24" i="46" s="1"/>
  <c r="M24" i="46"/>
  <c r="H24" i="46"/>
  <c r="G24" i="46"/>
  <c r="K30" i="46" s="1"/>
  <c r="N23" i="46"/>
  <c r="U23" i="46" s="1"/>
  <c r="M23" i="46"/>
  <c r="H23" i="46"/>
  <c r="J29" i="46" s="1"/>
  <c r="G23" i="46"/>
  <c r="N22" i="46"/>
  <c r="U22" i="46" s="1"/>
  <c r="M22" i="46"/>
  <c r="H22" i="46"/>
  <c r="G22" i="46"/>
  <c r="K28" i="46" s="1"/>
  <c r="N21" i="46"/>
  <c r="U21" i="46" s="1"/>
  <c r="M21" i="46"/>
  <c r="H21" i="46"/>
  <c r="J27" i="46" s="1"/>
  <c r="G21" i="46"/>
  <c r="N20" i="46"/>
  <c r="U20" i="46" s="1"/>
  <c r="M20" i="46"/>
  <c r="H20" i="46"/>
  <c r="G20" i="46"/>
  <c r="K26" i="46" s="1"/>
  <c r="N19" i="46"/>
  <c r="U19" i="46" s="1"/>
  <c r="M19" i="46"/>
  <c r="H19" i="46"/>
  <c r="J25" i="46" s="1"/>
  <c r="G19" i="46"/>
  <c r="N18" i="46"/>
  <c r="U18" i="46" s="1"/>
  <c r="M18" i="46"/>
  <c r="H18" i="46"/>
  <c r="G18" i="46"/>
  <c r="K24" i="46" s="1"/>
  <c r="N17" i="46"/>
  <c r="U17" i="46" s="1"/>
  <c r="M17" i="46"/>
  <c r="H17" i="46"/>
  <c r="J23" i="46" s="1"/>
  <c r="G17" i="46"/>
  <c r="N16" i="46"/>
  <c r="U16" i="46" s="1"/>
  <c r="M16" i="46"/>
  <c r="H16" i="46"/>
  <c r="G16" i="46"/>
  <c r="K22" i="46" s="1"/>
  <c r="N15" i="46"/>
  <c r="U15" i="46" s="1"/>
  <c r="M15" i="46"/>
  <c r="H15" i="46"/>
  <c r="J21" i="46" s="1"/>
  <c r="G15" i="46"/>
  <c r="N14" i="46"/>
  <c r="U14" i="46" s="1"/>
  <c r="M14" i="46"/>
  <c r="H14" i="46"/>
  <c r="G14" i="46"/>
  <c r="K20" i="46" s="1"/>
  <c r="N13" i="46"/>
  <c r="U13" i="46" s="1"/>
  <c r="M13" i="46"/>
  <c r="H13" i="46"/>
  <c r="J19" i="46" s="1"/>
  <c r="G13" i="46"/>
  <c r="N12" i="46"/>
  <c r="U12" i="46" s="1"/>
  <c r="M12" i="46"/>
  <c r="H12" i="46"/>
  <c r="G12" i="46"/>
  <c r="K18" i="46" s="1"/>
  <c r="N11" i="46"/>
  <c r="U11" i="46" s="1"/>
  <c r="W17" i="46" s="1"/>
  <c r="M11" i="46"/>
  <c r="H11" i="46"/>
  <c r="J17" i="46" s="1"/>
  <c r="G11" i="46"/>
  <c r="N10" i="46"/>
  <c r="U10" i="46" s="1"/>
  <c r="M10" i="46"/>
  <c r="H10" i="46"/>
  <c r="G10" i="46"/>
  <c r="K16" i="46" s="1"/>
  <c r="N9" i="46"/>
  <c r="U9" i="46" s="1"/>
  <c r="M9" i="46"/>
  <c r="H9" i="46"/>
  <c r="J15" i="46" s="1"/>
  <c r="G9" i="46"/>
  <c r="N8" i="46"/>
  <c r="U8" i="46" s="1"/>
  <c r="M8" i="46"/>
  <c r="H8" i="46"/>
  <c r="G8" i="46"/>
  <c r="K14" i="46" s="1"/>
  <c r="N7" i="46"/>
  <c r="U7" i="46" s="1"/>
  <c r="M7" i="46"/>
  <c r="H7" i="46"/>
  <c r="J13" i="46" s="1"/>
  <c r="G7" i="46"/>
  <c r="N6" i="46"/>
  <c r="U6" i="46" s="1"/>
  <c r="M6" i="46"/>
  <c r="H6" i="46"/>
  <c r="G6" i="46"/>
  <c r="K12" i="46" s="1"/>
  <c r="N5" i="46"/>
  <c r="U5" i="46" s="1"/>
  <c r="M5" i="46"/>
  <c r="H5" i="46"/>
  <c r="J11" i="46" s="1"/>
  <c r="G5" i="46"/>
  <c r="U139" i="20"/>
  <c r="J139" i="20"/>
  <c r="K139" i="20" s="1"/>
  <c r="N139" i="20"/>
  <c r="R139" i="20"/>
  <c r="S139" i="20" s="1"/>
  <c r="T145" i="20" s="1"/>
  <c r="R139" i="1"/>
  <c r="N139" i="1"/>
  <c r="AB140" i="1"/>
  <c r="O139" i="1"/>
  <c r="S139" i="1"/>
  <c r="W139" i="1"/>
  <c r="Z136" i="1"/>
  <c r="Z137" i="1"/>
  <c r="AB137" i="1" s="1"/>
  <c r="Z138" i="1"/>
  <c r="AB139" i="1"/>
  <c r="AC145" i="1" s="1"/>
  <c r="U134" i="20"/>
  <c r="U135" i="20"/>
  <c r="U136" i="20"/>
  <c r="U137" i="20"/>
  <c r="U138" i="20"/>
  <c r="R134" i="20"/>
  <c r="S134" i="20" s="1"/>
  <c r="R135" i="20"/>
  <c r="S135" i="20" s="1"/>
  <c r="R136" i="20"/>
  <c r="R137" i="20"/>
  <c r="R138" i="20"/>
  <c r="N134" i="20"/>
  <c r="O134" i="20" s="1"/>
  <c r="N135" i="20"/>
  <c r="O135" i="20" s="1"/>
  <c r="N136" i="20"/>
  <c r="O136" i="20" s="1"/>
  <c r="N137" i="20"/>
  <c r="O137" i="20" s="1"/>
  <c r="N138" i="20"/>
  <c r="O138" i="20" s="1"/>
  <c r="J134" i="20"/>
  <c r="K134" i="20" s="1"/>
  <c r="J135" i="20"/>
  <c r="K135" i="20" s="1"/>
  <c r="J136" i="20"/>
  <c r="K136" i="20" s="1"/>
  <c r="J137" i="20"/>
  <c r="K137" i="20" s="1"/>
  <c r="J138" i="20"/>
  <c r="K138" i="20" s="1"/>
  <c r="R138" i="1"/>
  <c r="N138" i="1"/>
  <c r="O138" i="1"/>
  <c r="S138" i="1"/>
  <c r="W138" i="1"/>
  <c r="R137" i="1"/>
  <c r="N137" i="1"/>
  <c r="AB138" i="1"/>
  <c r="Z38" i="1"/>
  <c r="R136" i="1"/>
  <c r="N136" i="1"/>
  <c r="R135" i="1"/>
  <c r="N135" i="1"/>
  <c r="R134" i="1"/>
  <c r="N134" i="1"/>
  <c r="AD134" i="1" s="1"/>
  <c r="Z135" i="1"/>
  <c r="Z134" i="1"/>
  <c r="O137" i="1"/>
  <c r="S137" i="1"/>
  <c r="W137" i="1"/>
  <c r="O136" i="1"/>
  <c r="S136" i="1"/>
  <c r="W136" i="1"/>
  <c r="AA136" i="1"/>
  <c r="O135" i="1"/>
  <c r="P135" i="1" s="1"/>
  <c r="S135" i="1"/>
  <c r="W135" i="1"/>
  <c r="AA135" i="1"/>
  <c r="AE135" i="1"/>
  <c r="O134" i="1"/>
  <c r="S134" i="1"/>
  <c r="T134" i="1" s="1"/>
  <c r="W134" i="1"/>
  <c r="AA134" i="1"/>
  <c r="AE134" i="1"/>
  <c r="R133" i="1"/>
  <c r="N133" i="1"/>
  <c r="AC144" i="1" l="1"/>
  <c r="T137" i="1"/>
  <c r="P136" i="1"/>
  <c r="AD137" i="1"/>
  <c r="P139" i="1"/>
  <c r="Q145" i="1" s="1"/>
  <c r="AD135" i="1"/>
  <c r="AF135" i="1" s="1"/>
  <c r="AI27" i="46"/>
  <c r="AI43" i="46"/>
  <c r="AI51" i="46"/>
  <c r="AI59" i="46"/>
  <c r="AI19" i="46"/>
  <c r="W11" i="46"/>
  <c r="AB5" i="46"/>
  <c r="W19" i="46"/>
  <c r="AB13" i="46"/>
  <c r="W23" i="46"/>
  <c r="AB17" i="46"/>
  <c r="W29" i="46"/>
  <c r="AB23" i="46"/>
  <c r="W35" i="46"/>
  <c r="AB29" i="46"/>
  <c r="W43" i="46"/>
  <c r="AB37" i="46"/>
  <c r="W53" i="46"/>
  <c r="AB47" i="46"/>
  <c r="W73" i="46"/>
  <c r="AI101" i="46"/>
  <c r="AI109" i="46"/>
  <c r="AI117" i="46"/>
  <c r="AD131" i="46"/>
  <c r="AI125" i="46"/>
  <c r="AB91" i="46"/>
  <c r="W15" i="46"/>
  <c r="AB9" i="46"/>
  <c r="W47" i="46"/>
  <c r="AB41" i="46"/>
  <c r="W51" i="46"/>
  <c r="AB45" i="46"/>
  <c r="W59" i="46"/>
  <c r="AB53" i="46"/>
  <c r="W63" i="46"/>
  <c r="AB57" i="46"/>
  <c r="W69" i="46"/>
  <c r="AB63" i="46"/>
  <c r="W75" i="46"/>
  <c r="AB69" i="46"/>
  <c r="W81" i="46"/>
  <c r="W87" i="46"/>
  <c r="AB81" i="46"/>
  <c r="W93" i="46"/>
  <c r="AB87" i="46"/>
  <c r="L28" i="46"/>
  <c r="K34" i="46"/>
  <c r="K40" i="46"/>
  <c r="K44" i="46"/>
  <c r="L86" i="46"/>
  <c r="K110" i="46"/>
  <c r="K112" i="46"/>
  <c r="K114" i="46"/>
  <c r="K118" i="46"/>
  <c r="K122" i="46"/>
  <c r="K124" i="46"/>
  <c r="L124" i="46" s="1"/>
  <c r="K126" i="46"/>
  <c r="K130" i="46"/>
  <c r="AI99" i="46"/>
  <c r="W39" i="46"/>
  <c r="AB33" i="46"/>
  <c r="W67" i="46"/>
  <c r="AB61" i="46"/>
  <c r="L26" i="46"/>
  <c r="K32" i="46"/>
  <c r="K42" i="46"/>
  <c r="L72" i="46"/>
  <c r="AB35" i="46"/>
  <c r="J12" i="46"/>
  <c r="J14" i="46"/>
  <c r="L14" i="46" s="1"/>
  <c r="J16" i="46"/>
  <c r="J18" i="46"/>
  <c r="J20" i="46"/>
  <c r="J22" i="46"/>
  <c r="L22" i="46" s="1"/>
  <c r="J24" i="46"/>
  <c r="J26" i="46"/>
  <c r="J28" i="46"/>
  <c r="J30" i="46"/>
  <c r="J32" i="46"/>
  <c r="J34" i="46"/>
  <c r="P34" i="46" s="1"/>
  <c r="J36" i="46"/>
  <c r="J38" i="46"/>
  <c r="J40" i="46"/>
  <c r="J42" i="46"/>
  <c r="J44" i="46"/>
  <c r="J46" i="46"/>
  <c r="J48" i="46"/>
  <c r="J50" i="46"/>
  <c r="J52" i="46"/>
  <c r="L52" i="46" s="1"/>
  <c r="J54" i="46"/>
  <c r="L54" i="46" s="1"/>
  <c r="J56" i="46"/>
  <c r="J58" i="46"/>
  <c r="J60" i="46"/>
  <c r="L60" i="46" s="1"/>
  <c r="J62" i="46"/>
  <c r="J64" i="46"/>
  <c r="L64" i="46" s="1"/>
  <c r="J66" i="46"/>
  <c r="L66" i="46" s="1"/>
  <c r="J68" i="46"/>
  <c r="J70" i="46"/>
  <c r="L70" i="46" s="1"/>
  <c r="J72" i="46"/>
  <c r="J74" i="46"/>
  <c r="J76" i="46"/>
  <c r="L76" i="46" s="1"/>
  <c r="AI107" i="46"/>
  <c r="AC138" i="46"/>
  <c r="AP137" i="46"/>
  <c r="AQ137" i="46" s="1"/>
  <c r="AJ137" i="46"/>
  <c r="W13" i="46"/>
  <c r="AB7" i="46"/>
  <c r="W25" i="46"/>
  <c r="W31" i="46"/>
  <c r="AB25" i="46"/>
  <c r="W37" i="46"/>
  <c r="AB31" i="46"/>
  <c r="W45" i="46"/>
  <c r="AB39" i="46"/>
  <c r="W55" i="46"/>
  <c r="AB49" i="46"/>
  <c r="AI139" i="46"/>
  <c r="AP139" i="46" s="1"/>
  <c r="AQ139" i="46" s="1"/>
  <c r="AC139" i="46"/>
  <c r="L16" i="46"/>
  <c r="L24" i="46"/>
  <c r="K36" i="46"/>
  <c r="L36" i="46" s="1"/>
  <c r="L58" i="46"/>
  <c r="L68" i="46"/>
  <c r="L92" i="46"/>
  <c r="K96" i="46"/>
  <c r="K100" i="46"/>
  <c r="K116" i="46"/>
  <c r="O128" i="46"/>
  <c r="Q134" i="46"/>
  <c r="O130" i="46"/>
  <c r="O132" i="46"/>
  <c r="O134" i="46"/>
  <c r="O136" i="46"/>
  <c r="O138" i="46"/>
  <c r="AI115" i="46"/>
  <c r="AC137" i="46"/>
  <c r="AJ139" i="46"/>
  <c r="AJ131" i="46"/>
  <c r="W83" i="46"/>
  <c r="AB77" i="46"/>
  <c r="L48" i="46"/>
  <c r="L62" i="46"/>
  <c r="L74" i="46"/>
  <c r="L128" i="46"/>
  <c r="W14" i="46"/>
  <c r="AB8" i="46"/>
  <c r="W18" i="46"/>
  <c r="AB12" i="46"/>
  <c r="W22" i="46"/>
  <c r="AB16" i="46"/>
  <c r="W26" i="46"/>
  <c r="AB20" i="46"/>
  <c r="W30" i="46"/>
  <c r="AB24" i="46"/>
  <c r="W34" i="46"/>
  <c r="AB28" i="46"/>
  <c r="W36" i="46"/>
  <c r="AB30" i="46"/>
  <c r="W40" i="46"/>
  <c r="AB34" i="46"/>
  <c r="W42" i="46"/>
  <c r="AB36" i="46"/>
  <c r="W44" i="46"/>
  <c r="AB38" i="46"/>
  <c r="W48" i="46"/>
  <c r="AB42" i="46"/>
  <c r="W50" i="46"/>
  <c r="AB44" i="46"/>
  <c r="W52" i="46"/>
  <c r="AB46" i="46"/>
  <c r="W54" i="46"/>
  <c r="AB48" i="46"/>
  <c r="W56" i="46"/>
  <c r="AB50" i="46"/>
  <c r="W58" i="46"/>
  <c r="AB52" i="46"/>
  <c r="W60" i="46"/>
  <c r="AB54" i="46"/>
  <c r="W62" i="46"/>
  <c r="AB56" i="46"/>
  <c r="W64" i="46"/>
  <c r="AB58" i="46"/>
  <c r="W66" i="46"/>
  <c r="AB60" i="46"/>
  <c r="W68" i="46"/>
  <c r="AB62" i="46"/>
  <c r="W70" i="46"/>
  <c r="AB64" i="46"/>
  <c r="W72" i="46"/>
  <c r="AB66" i="46"/>
  <c r="W74" i="46"/>
  <c r="AB68" i="46"/>
  <c r="W76" i="46"/>
  <c r="AB70" i="46"/>
  <c r="W78" i="46"/>
  <c r="AB72" i="46"/>
  <c r="W80" i="46"/>
  <c r="AB74" i="46"/>
  <c r="W82" i="46"/>
  <c r="AB76" i="46"/>
  <c r="W84" i="46"/>
  <c r="AB78" i="46"/>
  <c r="W86" i="46"/>
  <c r="AB80" i="46"/>
  <c r="W88" i="46"/>
  <c r="AB82" i="46"/>
  <c r="W90" i="46"/>
  <c r="AB84" i="46"/>
  <c r="W92" i="46"/>
  <c r="AB86" i="46"/>
  <c r="W94" i="46"/>
  <c r="AB88" i="46"/>
  <c r="W96" i="46"/>
  <c r="AB90" i="46"/>
  <c r="W98" i="46"/>
  <c r="AB92" i="46"/>
  <c r="W100" i="46"/>
  <c r="AB94" i="46"/>
  <c r="W102" i="46"/>
  <c r="AB96" i="46"/>
  <c r="W104" i="46"/>
  <c r="AB98" i="46"/>
  <c r="W106" i="46"/>
  <c r="AB100" i="46"/>
  <c r="W108" i="46"/>
  <c r="AB102" i="46"/>
  <c r="W110" i="46"/>
  <c r="AB104" i="46"/>
  <c r="W112" i="46"/>
  <c r="AB106" i="46"/>
  <c r="W114" i="46"/>
  <c r="AB108" i="46"/>
  <c r="W116" i="46"/>
  <c r="AB110" i="46"/>
  <c r="W118" i="46"/>
  <c r="AB112" i="46"/>
  <c r="W120" i="46"/>
  <c r="AB114" i="46"/>
  <c r="W122" i="46"/>
  <c r="AB116" i="46"/>
  <c r="W124" i="46"/>
  <c r="AB118" i="46"/>
  <c r="W126" i="46"/>
  <c r="AB120" i="46"/>
  <c r="W128" i="46"/>
  <c r="AB122" i="46"/>
  <c r="W130" i="46"/>
  <c r="AB124" i="46"/>
  <c r="W132" i="46"/>
  <c r="AB126" i="46"/>
  <c r="W134" i="46"/>
  <c r="AB128" i="46"/>
  <c r="AI130" i="46"/>
  <c r="AC130" i="46"/>
  <c r="AC132" i="46"/>
  <c r="AI132" i="46"/>
  <c r="AI134" i="46"/>
  <c r="AC134" i="46"/>
  <c r="AI136" i="46"/>
  <c r="AP136" i="46" s="1"/>
  <c r="AQ136" i="46" s="1"/>
  <c r="AC136" i="46"/>
  <c r="AP138" i="46"/>
  <c r="AQ138" i="46" s="1"/>
  <c r="AJ138" i="46"/>
  <c r="AI123" i="46"/>
  <c r="W27" i="46"/>
  <c r="AB21" i="46"/>
  <c r="W61" i="46"/>
  <c r="AB55" i="46"/>
  <c r="AI131" i="46"/>
  <c r="AP131" i="46" s="1"/>
  <c r="AQ131" i="46" s="1"/>
  <c r="AC131" i="46"/>
  <c r="L12" i="46"/>
  <c r="L20" i="46"/>
  <c r="L30" i="46"/>
  <c r="K38" i="46"/>
  <c r="L38" i="46" s="1"/>
  <c r="K46" i="46"/>
  <c r="L46" i="46" s="1"/>
  <c r="L56" i="46"/>
  <c r="L78" i="46"/>
  <c r="W12" i="46"/>
  <c r="AB6" i="46"/>
  <c r="W16" i="46"/>
  <c r="AB10" i="46"/>
  <c r="W20" i="46"/>
  <c r="AB14" i="46"/>
  <c r="W24" i="46"/>
  <c r="AB18" i="46"/>
  <c r="W28" i="46"/>
  <c r="AB22" i="46"/>
  <c r="W32" i="46"/>
  <c r="AB26" i="46"/>
  <c r="W38" i="46"/>
  <c r="AB32" i="46"/>
  <c r="W46" i="46"/>
  <c r="AB40" i="46"/>
  <c r="K11" i="46"/>
  <c r="L11" i="46" s="1"/>
  <c r="K13" i="46"/>
  <c r="L13" i="46" s="1"/>
  <c r="K15" i="46"/>
  <c r="L15" i="46" s="1"/>
  <c r="K19" i="46"/>
  <c r="L19" i="46" s="1"/>
  <c r="K21" i="46"/>
  <c r="L21" i="46" s="1"/>
  <c r="K23" i="46"/>
  <c r="L23" i="46" s="1"/>
  <c r="K25" i="46"/>
  <c r="L25" i="46" s="1"/>
  <c r="K27" i="46"/>
  <c r="L27" i="46" s="1"/>
  <c r="K29" i="46"/>
  <c r="L29" i="46" s="1"/>
  <c r="K31" i="46"/>
  <c r="L31" i="46" s="1"/>
  <c r="K33" i="46"/>
  <c r="L33" i="46" s="1"/>
  <c r="K35" i="46"/>
  <c r="L35" i="46" s="1"/>
  <c r="K37" i="46"/>
  <c r="L37" i="46" s="1"/>
  <c r="K39" i="46"/>
  <c r="L39" i="46" s="1"/>
  <c r="K41" i="46"/>
  <c r="L41" i="46" s="1"/>
  <c r="K43" i="46"/>
  <c r="L43" i="46" s="1"/>
  <c r="K45" i="46"/>
  <c r="L45" i="46" s="1"/>
  <c r="K47" i="46"/>
  <c r="L47" i="46" s="1"/>
  <c r="K49" i="46"/>
  <c r="L49" i="46" s="1"/>
  <c r="K51" i="46"/>
  <c r="L51" i="46" s="1"/>
  <c r="K53" i="46"/>
  <c r="L53" i="46" s="1"/>
  <c r="K55" i="46"/>
  <c r="L55" i="46" s="1"/>
  <c r="K57" i="46"/>
  <c r="L57" i="46" s="1"/>
  <c r="K59" i="46"/>
  <c r="L59" i="46" s="1"/>
  <c r="K61" i="46"/>
  <c r="L61" i="46" s="1"/>
  <c r="K63" i="46"/>
  <c r="L63" i="46" s="1"/>
  <c r="K65" i="46"/>
  <c r="L65" i="46" s="1"/>
  <c r="K67" i="46"/>
  <c r="L67" i="46" s="1"/>
  <c r="K69" i="46"/>
  <c r="L69" i="46" s="1"/>
  <c r="K71" i="46"/>
  <c r="L71" i="46" s="1"/>
  <c r="K73" i="46"/>
  <c r="L73" i="46" s="1"/>
  <c r="K75" i="46"/>
  <c r="L75" i="46" s="1"/>
  <c r="K77" i="46"/>
  <c r="L77" i="46" s="1"/>
  <c r="K79" i="46"/>
  <c r="L79" i="46" s="1"/>
  <c r="K81" i="46"/>
  <c r="L81" i="46" s="1"/>
  <c r="K83" i="46"/>
  <c r="L83" i="46" s="1"/>
  <c r="K85" i="46"/>
  <c r="L85" i="46" s="1"/>
  <c r="K87" i="46"/>
  <c r="L87" i="46" s="1"/>
  <c r="K89" i="46"/>
  <c r="L89" i="46" s="1"/>
  <c r="K91" i="46"/>
  <c r="L91" i="46" s="1"/>
  <c r="K93" i="46"/>
  <c r="L93" i="46" s="1"/>
  <c r="K95" i="46"/>
  <c r="L95" i="46" s="1"/>
  <c r="K97" i="46"/>
  <c r="L97" i="46" s="1"/>
  <c r="K99" i="46"/>
  <c r="L99" i="46" s="1"/>
  <c r="K101" i="46"/>
  <c r="L101" i="46" s="1"/>
  <c r="K103" i="46"/>
  <c r="L103" i="46" s="1"/>
  <c r="K105" i="46"/>
  <c r="L105" i="46" s="1"/>
  <c r="K107" i="46"/>
  <c r="L107" i="46" s="1"/>
  <c r="K109" i="46"/>
  <c r="L109" i="46" s="1"/>
  <c r="K111" i="46"/>
  <c r="L111" i="46" s="1"/>
  <c r="K113" i="46"/>
  <c r="L113" i="46" s="1"/>
  <c r="K115" i="46"/>
  <c r="L115" i="46" s="1"/>
  <c r="K117" i="46"/>
  <c r="L117" i="46" s="1"/>
  <c r="K119" i="46"/>
  <c r="L119" i="46" s="1"/>
  <c r="K121" i="46"/>
  <c r="L121" i="46" s="1"/>
  <c r="K123" i="46"/>
  <c r="L123" i="46" s="1"/>
  <c r="K125" i="46"/>
  <c r="L125" i="46" s="1"/>
  <c r="K127" i="46"/>
  <c r="L127" i="46" s="1"/>
  <c r="K129" i="46"/>
  <c r="L129" i="46" s="1"/>
  <c r="K131" i="46"/>
  <c r="L131" i="46" s="1"/>
  <c r="K133" i="46"/>
  <c r="L133" i="46" s="1"/>
  <c r="K135" i="46"/>
  <c r="L135" i="46" s="1"/>
  <c r="AB67" i="46"/>
  <c r="AP129" i="46"/>
  <c r="AQ129" i="46" s="1"/>
  <c r="AJ129" i="46"/>
  <c r="AC135" i="46"/>
  <c r="AI83" i="46"/>
  <c r="W21" i="46"/>
  <c r="AB15" i="46"/>
  <c r="W33" i="46"/>
  <c r="W49" i="46"/>
  <c r="W57" i="46"/>
  <c r="W65" i="46"/>
  <c r="W71" i="46"/>
  <c r="AB65" i="46"/>
  <c r="W77" i="46"/>
  <c r="AB71" i="46"/>
  <c r="W79" i="46"/>
  <c r="AB73" i="46"/>
  <c r="W85" i="46"/>
  <c r="AB79" i="46"/>
  <c r="W91" i="46"/>
  <c r="AB85" i="46"/>
  <c r="W95" i="46"/>
  <c r="AB89" i="46"/>
  <c r="AI93" i="46"/>
  <c r="AB11" i="46"/>
  <c r="AB75" i="46"/>
  <c r="AC133" i="46"/>
  <c r="AI133" i="46"/>
  <c r="AJ136" i="46"/>
  <c r="AL134" i="46"/>
  <c r="AE134" i="46"/>
  <c r="O129" i="46"/>
  <c r="Q135" i="46"/>
  <c r="R135" i="46" s="1"/>
  <c r="W99" i="46"/>
  <c r="W101" i="46"/>
  <c r="W103" i="46"/>
  <c r="W105" i="46"/>
  <c r="W107" i="46"/>
  <c r="W109" i="46"/>
  <c r="W111" i="46"/>
  <c r="W113" i="46"/>
  <c r="W115" i="46"/>
  <c r="W117" i="46"/>
  <c r="W119" i="46"/>
  <c r="W121" i="46"/>
  <c r="W123" i="46"/>
  <c r="W125" i="46"/>
  <c r="W127" i="46"/>
  <c r="W129" i="46"/>
  <c r="W131" i="46"/>
  <c r="W133" i="46"/>
  <c r="AB95" i="46"/>
  <c r="AB103" i="46"/>
  <c r="AB111" i="46"/>
  <c r="AB119" i="46"/>
  <c r="AB127" i="46"/>
  <c r="AS130" i="46"/>
  <c r="AS129" i="46"/>
  <c r="AS133" i="46"/>
  <c r="AS132" i="46"/>
  <c r="AS122" i="46"/>
  <c r="AS121" i="46"/>
  <c r="AS128" i="46"/>
  <c r="AS127" i="46"/>
  <c r="AS126" i="46"/>
  <c r="AS125" i="46"/>
  <c r="AS124" i="46"/>
  <c r="AS114" i="46"/>
  <c r="AS113" i="46"/>
  <c r="AS120" i="46"/>
  <c r="AS119" i="46"/>
  <c r="AS118" i="46"/>
  <c r="AS117" i="46"/>
  <c r="AS116" i="46"/>
  <c r="AS106" i="46"/>
  <c r="AS105" i="46"/>
  <c r="AS112" i="46"/>
  <c r="AS111" i="46"/>
  <c r="AS110" i="46"/>
  <c r="AS109" i="46"/>
  <c r="AS108" i="46"/>
  <c r="AS98" i="46"/>
  <c r="AS97" i="46"/>
  <c r="AS104" i="46"/>
  <c r="AS103" i="46"/>
  <c r="AS102" i="46"/>
  <c r="AS101" i="46"/>
  <c r="AS100" i="46"/>
  <c r="AS90" i="46"/>
  <c r="AS89" i="46"/>
  <c r="AS96" i="46"/>
  <c r="AS95" i="46"/>
  <c r="AS94" i="46"/>
  <c r="AS93" i="46"/>
  <c r="AS92" i="46"/>
  <c r="AS82" i="46"/>
  <c r="AS81" i="46"/>
  <c r="AS88" i="46"/>
  <c r="AS87" i="46"/>
  <c r="AS86" i="46"/>
  <c r="AS85" i="46"/>
  <c r="AS84" i="46"/>
  <c r="AS74" i="46"/>
  <c r="AS73" i="46"/>
  <c r="AS80" i="46"/>
  <c r="AS79" i="46"/>
  <c r="AS78" i="46"/>
  <c r="AS77" i="46"/>
  <c r="AS76" i="46"/>
  <c r="AS66" i="46"/>
  <c r="AS65" i="46"/>
  <c r="AS72" i="46"/>
  <c r="AS71" i="46"/>
  <c r="AS70" i="46"/>
  <c r="AS69" i="46"/>
  <c r="AS68" i="46"/>
  <c r="AS58" i="46"/>
  <c r="AS57" i="46"/>
  <c r="AS64" i="46"/>
  <c r="AS63" i="46"/>
  <c r="AS62" i="46"/>
  <c r="AS61" i="46"/>
  <c r="AS60" i="46"/>
  <c r="AS50" i="46"/>
  <c r="AS49" i="46"/>
  <c r="AS56" i="46"/>
  <c r="AS55" i="46"/>
  <c r="AS54" i="46"/>
  <c r="AS53" i="46"/>
  <c r="AS52" i="46"/>
  <c r="AS42" i="46"/>
  <c r="AS41" i="46"/>
  <c r="AS48" i="46"/>
  <c r="AS47" i="46"/>
  <c r="AS46" i="46"/>
  <c r="AS45" i="46"/>
  <c r="AS44" i="46"/>
  <c r="AS34" i="46"/>
  <c r="AS33" i="46"/>
  <c r="AS40" i="46"/>
  <c r="AS39" i="46"/>
  <c r="AS38" i="46"/>
  <c r="AS37" i="46"/>
  <c r="AS36" i="46"/>
  <c r="AS26" i="46"/>
  <c r="AS25" i="46"/>
  <c r="AS32" i="46"/>
  <c r="AS31" i="46"/>
  <c r="AS30" i="46"/>
  <c r="AS29" i="46"/>
  <c r="AS28" i="46"/>
  <c r="AS18" i="46"/>
  <c r="AS17" i="46"/>
  <c r="AS24" i="46"/>
  <c r="AS23" i="46"/>
  <c r="AS22" i="46"/>
  <c r="AS21" i="46"/>
  <c r="AS20" i="46"/>
  <c r="AS16" i="46"/>
  <c r="AS15" i="46"/>
  <c r="AS14" i="46"/>
  <c r="AS13" i="46"/>
  <c r="AS12" i="46"/>
  <c r="J78" i="46"/>
  <c r="J80" i="46"/>
  <c r="L80" i="46" s="1"/>
  <c r="J82" i="46"/>
  <c r="L82" i="46" s="1"/>
  <c r="J84" i="46"/>
  <c r="L84" i="46" s="1"/>
  <c r="J86" i="46"/>
  <c r="J88" i="46"/>
  <c r="L88" i="46" s="1"/>
  <c r="J90" i="46"/>
  <c r="L90" i="46" s="1"/>
  <c r="J92" i="46"/>
  <c r="J94" i="46"/>
  <c r="L94" i="46" s="1"/>
  <c r="J96" i="46"/>
  <c r="J98" i="46"/>
  <c r="L98" i="46" s="1"/>
  <c r="J100" i="46"/>
  <c r="J102" i="46"/>
  <c r="L102" i="46" s="1"/>
  <c r="J104" i="46"/>
  <c r="L104" i="46" s="1"/>
  <c r="J106" i="46"/>
  <c r="L106" i="46" s="1"/>
  <c r="J108" i="46"/>
  <c r="L108" i="46" s="1"/>
  <c r="J110" i="46"/>
  <c r="J112" i="46"/>
  <c r="J114" i="46"/>
  <c r="J116" i="46"/>
  <c r="J118" i="46"/>
  <c r="J120" i="46"/>
  <c r="L120" i="46" s="1"/>
  <c r="J122" i="46"/>
  <c r="J124" i="46"/>
  <c r="J126" i="46"/>
  <c r="J128" i="46"/>
  <c r="J130" i="46"/>
  <c r="J132" i="46"/>
  <c r="L132" i="46" s="1"/>
  <c r="J134" i="46"/>
  <c r="P134" i="46" s="1"/>
  <c r="AB97" i="46"/>
  <c r="AB105" i="46"/>
  <c r="AB113" i="46"/>
  <c r="AB121" i="46"/>
  <c r="X134" i="46"/>
  <c r="Y134" i="46" s="1"/>
  <c r="AS134" i="46"/>
  <c r="AB136" i="1"/>
  <c r="AC142" i="1" s="1"/>
  <c r="T136" i="1"/>
  <c r="T139" i="1"/>
  <c r="U145" i="1" s="1"/>
  <c r="AB135" i="1"/>
  <c r="T135" i="1"/>
  <c r="AC143" i="1"/>
  <c r="AD139" i="1"/>
  <c r="AF139" i="1" s="1"/>
  <c r="AF134" i="1"/>
  <c r="T138" i="1"/>
  <c r="AB134" i="1"/>
  <c r="AD136" i="1"/>
  <c r="AF136" i="1" s="1"/>
  <c r="P138" i="1"/>
  <c r="P137" i="1"/>
  <c r="AD138" i="1"/>
  <c r="P134" i="1"/>
  <c r="V136" i="20"/>
  <c r="W136" i="20" s="1"/>
  <c r="S136" i="20"/>
  <c r="V138" i="20"/>
  <c r="W138" i="20" s="1"/>
  <c r="V134" i="20"/>
  <c r="W134" i="20" s="1"/>
  <c r="V137" i="20"/>
  <c r="W137" i="20" s="1"/>
  <c r="V139" i="20"/>
  <c r="W139" i="20" s="1"/>
  <c r="V135" i="20"/>
  <c r="W135" i="20" s="1"/>
  <c r="O139" i="20"/>
  <c r="S138" i="20"/>
  <c r="T144" i="20" s="1"/>
  <c r="S137" i="20"/>
  <c r="T143" i="20" s="1"/>
  <c r="AQ11" i="47"/>
  <c r="AR11" i="47" s="1"/>
  <c r="AO5" i="47"/>
  <c r="AQ12" i="47"/>
  <c r="AR12" i="47" s="1"/>
  <c r="AO6" i="47"/>
  <c r="AQ13" i="47"/>
  <c r="AR13" i="47" s="1"/>
  <c r="AO7" i="47"/>
  <c r="AQ14" i="47"/>
  <c r="AR14" i="47" s="1"/>
  <c r="AO8" i="47"/>
  <c r="AQ15" i="47"/>
  <c r="AR15" i="47" s="1"/>
  <c r="AO9" i="47"/>
  <c r="AQ16" i="47"/>
  <c r="AR16" i="47" s="1"/>
  <c r="AO10" i="47"/>
  <c r="AQ17" i="47"/>
  <c r="AR17" i="47" s="1"/>
  <c r="AO11" i="47"/>
  <c r="AQ18" i="47"/>
  <c r="AR18" i="47" s="1"/>
  <c r="AO12" i="47"/>
  <c r="AQ19" i="47"/>
  <c r="AR19" i="47" s="1"/>
  <c r="AO13" i="47"/>
  <c r="AQ20" i="47"/>
  <c r="AR20" i="47" s="1"/>
  <c r="AO14" i="47"/>
  <c r="AQ21" i="47"/>
  <c r="AR21" i="47" s="1"/>
  <c r="AO15" i="47"/>
  <c r="AQ22" i="47"/>
  <c r="AR22" i="47" s="1"/>
  <c r="AO16" i="47"/>
  <c r="AQ23" i="47"/>
  <c r="AR23" i="47" s="1"/>
  <c r="AO17" i="47"/>
  <c r="AQ24" i="47"/>
  <c r="AR24" i="47" s="1"/>
  <c r="AO18" i="47"/>
  <c r="AQ25" i="47"/>
  <c r="AR25" i="47" s="1"/>
  <c r="AO19" i="47"/>
  <c r="AQ26" i="47"/>
  <c r="AR26" i="47" s="1"/>
  <c r="AO20" i="47"/>
  <c r="AQ27" i="47"/>
  <c r="AR27" i="47" s="1"/>
  <c r="AO21" i="47"/>
  <c r="AQ28" i="47"/>
  <c r="AR28" i="47" s="1"/>
  <c r="AO22" i="47"/>
  <c r="AQ29" i="47"/>
  <c r="AR29" i="47" s="1"/>
  <c r="AO23" i="47"/>
  <c r="AQ30" i="47"/>
  <c r="AR30" i="47" s="1"/>
  <c r="AO24" i="47"/>
  <c r="AQ31" i="47"/>
  <c r="AR31" i="47" s="1"/>
  <c r="AO25" i="47"/>
  <c r="AQ32" i="47"/>
  <c r="AR32" i="47" s="1"/>
  <c r="AO26" i="47"/>
  <c r="AQ33" i="47"/>
  <c r="AR33" i="47" s="1"/>
  <c r="AO27" i="47"/>
  <c r="AQ34" i="47"/>
  <c r="AR34" i="47" s="1"/>
  <c r="AO28" i="47"/>
  <c r="AQ35" i="47"/>
  <c r="AR35" i="47" s="1"/>
  <c r="AO29" i="47"/>
  <c r="AQ36" i="47"/>
  <c r="AR36" i="47" s="1"/>
  <c r="AO30" i="47"/>
  <c r="AQ37" i="47"/>
  <c r="AR37" i="47" s="1"/>
  <c r="AO31" i="47"/>
  <c r="AQ38" i="47"/>
  <c r="AR38" i="47" s="1"/>
  <c r="AO32" i="47"/>
  <c r="AQ39" i="47"/>
  <c r="AR39" i="47" s="1"/>
  <c r="AO33" i="47"/>
  <c r="AQ40" i="47"/>
  <c r="AR40" i="47" s="1"/>
  <c r="AO34" i="47"/>
  <c r="AQ41" i="47"/>
  <c r="AR41" i="47" s="1"/>
  <c r="AO35" i="47"/>
  <c r="AQ42" i="47"/>
  <c r="AR42" i="47" s="1"/>
  <c r="AO36" i="47"/>
  <c r="AQ43" i="47"/>
  <c r="AR43" i="47" s="1"/>
  <c r="AO37" i="47"/>
  <c r="AQ44" i="47"/>
  <c r="AR44" i="47" s="1"/>
  <c r="AO38" i="47"/>
  <c r="AQ45" i="47"/>
  <c r="AR45" i="47" s="1"/>
  <c r="AO39" i="47"/>
  <c r="AQ46" i="47"/>
  <c r="AR46" i="47" s="1"/>
  <c r="AO40" i="47"/>
  <c r="AQ47" i="47"/>
  <c r="AR47" i="47" s="1"/>
  <c r="AO41" i="47"/>
  <c r="AQ48" i="47"/>
  <c r="AR48" i="47" s="1"/>
  <c r="AO42" i="47"/>
  <c r="AQ49" i="47"/>
  <c r="AO43" i="47"/>
  <c r="AQ50" i="47"/>
  <c r="AR50" i="47" s="1"/>
  <c r="AO44" i="47"/>
  <c r="AQ51" i="47"/>
  <c r="AR51" i="47" s="1"/>
  <c r="AO45" i="47"/>
  <c r="AQ52" i="47"/>
  <c r="AR52" i="47" s="1"/>
  <c r="AO46" i="47"/>
  <c r="AQ53" i="47"/>
  <c r="AR53" i="47" s="1"/>
  <c r="AO47" i="47"/>
  <c r="AQ54" i="47"/>
  <c r="AR54" i="47" s="1"/>
  <c r="AO48" i="47"/>
  <c r="AQ55" i="47"/>
  <c r="AR55" i="47" s="1"/>
  <c r="AO49" i="47"/>
  <c r="AQ56" i="47"/>
  <c r="AR56" i="47" s="1"/>
  <c r="AO50" i="47"/>
  <c r="AQ57" i="47"/>
  <c r="AR57" i="47" s="1"/>
  <c r="AO51" i="47"/>
  <c r="AQ58" i="47"/>
  <c r="AR58" i="47" s="1"/>
  <c r="AO52" i="47"/>
  <c r="AQ59" i="47"/>
  <c r="AR59" i="47" s="1"/>
  <c r="AO53" i="47"/>
  <c r="AQ60" i="47"/>
  <c r="AR60" i="47" s="1"/>
  <c r="AO54" i="47"/>
  <c r="AQ61" i="47"/>
  <c r="AR61" i="47" s="1"/>
  <c r="AO55" i="47"/>
  <c r="AQ62" i="47"/>
  <c r="AR62" i="47" s="1"/>
  <c r="AO56" i="47"/>
  <c r="AQ63" i="47"/>
  <c r="AR63" i="47" s="1"/>
  <c r="AO57" i="47"/>
  <c r="AQ64" i="47"/>
  <c r="AR64" i="47" s="1"/>
  <c r="AO58" i="47"/>
  <c r="AQ65" i="47"/>
  <c r="AR65" i="47" s="1"/>
  <c r="AO59" i="47"/>
  <c r="AQ66" i="47"/>
  <c r="AR66" i="47" s="1"/>
  <c r="AO60" i="47"/>
  <c r="AQ67" i="47"/>
  <c r="AR67" i="47" s="1"/>
  <c r="AO61" i="47"/>
  <c r="AQ68" i="47"/>
  <c r="AR68" i="47" s="1"/>
  <c r="AO62" i="47"/>
  <c r="AQ69" i="47"/>
  <c r="AR69" i="47" s="1"/>
  <c r="AO63" i="47"/>
  <c r="AQ70" i="47"/>
  <c r="AR70" i="47" s="1"/>
  <c r="AO64" i="47"/>
  <c r="AQ71" i="47"/>
  <c r="AR71" i="47" s="1"/>
  <c r="AO65" i="47"/>
  <c r="AQ72" i="47"/>
  <c r="AR72" i="47" s="1"/>
  <c r="AO66" i="47"/>
  <c r="AQ73" i="47"/>
  <c r="AR73" i="47" s="1"/>
  <c r="AO67" i="47"/>
  <c r="AQ74" i="47"/>
  <c r="AR74" i="47" s="1"/>
  <c r="AO68" i="47"/>
  <c r="AQ75" i="47"/>
  <c r="AR75" i="47" s="1"/>
  <c r="AO69" i="47"/>
  <c r="AQ76" i="47"/>
  <c r="AR76" i="47" s="1"/>
  <c r="AO70" i="47"/>
  <c r="AQ77" i="47"/>
  <c r="AR77" i="47" s="1"/>
  <c r="AO71" i="47"/>
  <c r="AQ78" i="47"/>
  <c r="AR78" i="47" s="1"/>
  <c r="AO72" i="47"/>
  <c r="AQ79" i="47"/>
  <c r="AR79" i="47" s="1"/>
  <c r="AO73" i="47"/>
  <c r="AQ80" i="47"/>
  <c r="AR80" i="47" s="1"/>
  <c r="AO74" i="47"/>
  <c r="AQ81" i="47"/>
  <c r="AR81" i="47" s="1"/>
  <c r="AO75" i="47"/>
  <c r="AQ82" i="47"/>
  <c r="AR82" i="47" s="1"/>
  <c r="AO76" i="47"/>
  <c r="AQ83" i="47"/>
  <c r="AR83" i="47" s="1"/>
  <c r="AO77" i="47"/>
  <c r="AQ84" i="47"/>
  <c r="AR84" i="47" s="1"/>
  <c r="AO78" i="47"/>
  <c r="AQ85" i="47"/>
  <c r="AR85" i="47" s="1"/>
  <c r="AO79" i="47"/>
  <c r="AQ86" i="47"/>
  <c r="AR86" i="47" s="1"/>
  <c r="AO80" i="47"/>
  <c r="AQ87" i="47"/>
  <c r="AR87" i="47" s="1"/>
  <c r="AO81" i="47"/>
  <c r="AQ88" i="47"/>
  <c r="AR88" i="47" s="1"/>
  <c r="AO82" i="47"/>
  <c r="AQ89" i="47"/>
  <c r="AR89" i="47" s="1"/>
  <c r="AO83" i="47"/>
  <c r="AQ90" i="47"/>
  <c r="AR90" i="47" s="1"/>
  <c r="AO84" i="47"/>
  <c r="AQ91" i="47"/>
  <c r="AR91" i="47" s="1"/>
  <c r="AO85" i="47"/>
  <c r="AQ92" i="47"/>
  <c r="AR92" i="47" s="1"/>
  <c r="AO86" i="47"/>
  <c r="AQ93" i="47"/>
  <c r="AR93" i="47" s="1"/>
  <c r="AO87" i="47"/>
  <c r="AQ94" i="47"/>
  <c r="AR94" i="47" s="1"/>
  <c r="AO88" i="47"/>
  <c r="AQ95" i="47"/>
  <c r="AR95" i="47" s="1"/>
  <c r="AO89" i="47"/>
  <c r="AQ96" i="47"/>
  <c r="AR96" i="47" s="1"/>
  <c r="AO90" i="47"/>
  <c r="AQ97" i="47"/>
  <c r="AR97" i="47" s="1"/>
  <c r="AO91" i="47"/>
  <c r="AQ98" i="47"/>
  <c r="AR98" i="47" s="1"/>
  <c r="AO92" i="47"/>
  <c r="AQ99" i="47"/>
  <c r="AR99" i="47" s="1"/>
  <c r="AO93" i="47"/>
  <c r="AQ100" i="47"/>
  <c r="AR100" i="47" s="1"/>
  <c r="AO94" i="47"/>
  <c r="AQ101" i="47"/>
  <c r="AR101" i="47" s="1"/>
  <c r="AO95" i="47"/>
  <c r="AQ102" i="47"/>
  <c r="AR102" i="47" s="1"/>
  <c r="AO96" i="47"/>
  <c r="AQ103" i="47"/>
  <c r="AR103" i="47" s="1"/>
  <c r="AO97" i="47"/>
  <c r="AQ104" i="47"/>
  <c r="AR104" i="47" s="1"/>
  <c r="AO98" i="47"/>
  <c r="AQ105" i="47"/>
  <c r="AR105" i="47" s="1"/>
  <c r="AO99" i="47"/>
  <c r="AQ106" i="47"/>
  <c r="AR106" i="47" s="1"/>
  <c r="AO100" i="47"/>
  <c r="AQ107" i="47"/>
  <c r="AR107" i="47" s="1"/>
  <c r="AO101" i="47"/>
  <c r="AQ108" i="47"/>
  <c r="AR108" i="47" s="1"/>
  <c r="AO102" i="47"/>
  <c r="AQ109" i="47"/>
  <c r="AR109" i="47" s="1"/>
  <c r="AO103" i="47"/>
  <c r="AQ110" i="47"/>
  <c r="AR110" i="47" s="1"/>
  <c r="AO104" i="47"/>
  <c r="AQ111" i="47"/>
  <c r="AR111" i="47" s="1"/>
  <c r="AO105" i="47"/>
  <c r="AQ112" i="47"/>
  <c r="AR112" i="47" s="1"/>
  <c r="AO106" i="47"/>
  <c r="AQ113" i="47"/>
  <c r="AR113" i="47" s="1"/>
  <c r="AO107" i="47"/>
  <c r="AQ114" i="47"/>
  <c r="AR114" i="47" s="1"/>
  <c r="AO108" i="47"/>
  <c r="AQ115" i="47"/>
  <c r="AR115" i="47" s="1"/>
  <c r="AO109" i="47"/>
  <c r="AQ116" i="47"/>
  <c r="AR116" i="47" s="1"/>
  <c r="AO110" i="47"/>
  <c r="AQ117" i="47"/>
  <c r="AR117" i="47" s="1"/>
  <c r="AO111" i="47"/>
  <c r="AQ118" i="47"/>
  <c r="AR118" i="47" s="1"/>
  <c r="AO112" i="47"/>
  <c r="AQ119" i="47"/>
  <c r="AR119" i="47" s="1"/>
  <c r="AO113" i="47"/>
  <c r="AQ120" i="47"/>
  <c r="AR120" i="47" s="1"/>
  <c r="AO114" i="47"/>
  <c r="AQ121" i="47"/>
  <c r="AR121" i="47" s="1"/>
  <c r="AO115" i="47"/>
  <c r="AQ122" i="47"/>
  <c r="AR122" i="47" s="1"/>
  <c r="AO116" i="47"/>
  <c r="AQ123" i="47"/>
  <c r="AR123" i="47" s="1"/>
  <c r="AO117" i="47"/>
  <c r="AQ124" i="47"/>
  <c r="AR124" i="47" s="1"/>
  <c r="AO118" i="47"/>
  <c r="AQ125" i="47"/>
  <c r="AR125" i="47" s="1"/>
  <c r="AO119" i="47"/>
  <c r="AQ126" i="47"/>
  <c r="AR126" i="47" s="1"/>
  <c r="AO120" i="47"/>
  <c r="AQ127" i="47"/>
  <c r="AR127" i="47" s="1"/>
  <c r="AO121" i="47"/>
  <c r="AQ128" i="47"/>
  <c r="AR128" i="47" s="1"/>
  <c r="AO122" i="47"/>
  <c r="AQ129" i="47"/>
  <c r="AR129" i="47" s="1"/>
  <c r="AO123" i="47"/>
  <c r="AQ130" i="47"/>
  <c r="AR130" i="47" s="1"/>
  <c r="AO124" i="47"/>
  <c r="AQ131" i="47"/>
  <c r="AR131" i="47" s="1"/>
  <c r="AO125" i="47"/>
  <c r="AQ132" i="47"/>
  <c r="AR132" i="47" s="1"/>
  <c r="AO126" i="47"/>
  <c r="AQ133" i="47"/>
  <c r="AR133" i="47" s="1"/>
  <c r="AO127" i="47"/>
  <c r="AJ11" i="47"/>
  <c r="AK11" i="47" s="1"/>
  <c r="AH5" i="47"/>
  <c r="AJ12" i="47"/>
  <c r="AK12" i="47" s="1"/>
  <c r="AH6" i="47"/>
  <c r="AJ13" i="47"/>
  <c r="AK13" i="47" s="1"/>
  <c r="AH7" i="47"/>
  <c r="AJ14" i="47"/>
  <c r="AK14" i="47" s="1"/>
  <c r="AH8" i="47"/>
  <c r="AJ15" i="47"/>
  <c r="AK15" i="47" s="1"/>
  <c r="AH9" i="47"/>
  <c r="AJ16" i="47"/>
  <c r="AK16" i="47" s="1"/>
  <c r="AH10" i="47"/>
  <c r="AJ17" i="47"/>
  <c r="AK17" i="47" s="1"/>
  <c r="AH11" i="47"/>
  <c r="AJ18" i="47"/>
  <c r="AK18" i="47" s="1"/>
  <c r="AH12" i="47"/>
  <c r="AJ19" i="47"/>
  <c r="AK19" i="47" s="1"/>
  <c r="AH13" i="47"/>
  <c r="AJ20" i="47"/>
  <c r="AK20" i="47" s="1"/>
  <c r="AH14" i="47"/>
  <c r="AJ21" i="47"/>
  <c r="AK21" i="47" s="1"/>
  <c r="AH15" i="47"/>
  <c r="AJ22" i="47"/>
  <c r="AK22" i="47" s="1"/>
  <c r="AH16" i="47"/>
  <c r="AJ23" i="47"/>
  <c r="AK23" i="47" s="1"/>
  <c r="AH17" i="47"/>
  <c r="AJ24" i="47"/>
  <c r="AK24" i="47" s="1"/>
  <c r="AH18" i="47"/>
  <c r="AJ25" i="47"/>
  <c r="AK25" i="47" s="1"/>
  <c r="AH19" i="47"/>
  <c r="AJ26" i="47"/>
  <c r="AK26" i="47" s="1"/>
  <c r="AH20" i="47"/>
  <c r="AJ27" i="47"/>
  <c r="AK27" i="47" s="1"/>
  <c r="AH21" i="47"/>
  <c r="AJ28" i="47"/>
  <c r="AK28" i="47" s="1"/>
  <c r="AH22" i="47"/>
  <c r="AJ29" i="47"/>
  <c r="AK29" i="47" s="1"/>
  <c r="AH23" i="47"/>
  <c r="AJ30" i="47"/>
  <c r="AK30" i="47" s="1"/>
  <c r="AH24" i="47"/>
  <c r="AJ31" i="47"/>
  <c r="AK31" i="47" s="1"/>
  <c r="AH25" i="47"/>
  <c r="AJ32" i="47"/>
  <c r="AK32" i="47" s="1"/>
  <c r="AH26" i="47"/>
  <c r="AJ33" i="47"/>
  <c r="AK33" i="47" s="1"/>
  <c r="AH27" i="47"/>
  <c r="AJ34" i="47"/>
  <c r="AK34" i="47" s="1"/>
  <c r="AH28" i="47"/>
  <c r="AJ35" i="47"/>
  <c r="AK35" i="47" s="1"/>
  <c r="AH29" i="47"/>
  <c r="AJ36" i="47"/>
  <c r="AK36" i="47" s="1"/>
  <c r="AH30" i="47"/>
  <c r="AJ37" i="47"/>
  <c r="AK37" i="47" s="1"/>
  <c r="AH31" i="47"/>
  <c r="AJ38" i="47"/>
  <c r="AK38" i="47" s="1"/>
  <c r="AH32" i="47"/>
  <c r="AJ39" i="47"/>
  <c r="AK39" i="47" s="1"/>
  <c r="AH33" i="47"/>
  <c r="AJ40" i="47"/>
  <c r="AK40" i="47" s="1"/>
  <c r="AH34" i="47"/>
  <c r="AJ41" i="47"/>
  <c r="AK41" i="47" s="1"/>
  <c r="AH35" i="47"/>
  <c r="AJ42" i="47"/>
  <c r="AK42" i="47" s="1"/>
  <c r="AH36" i="47"/>
  <c r="AJ43" i="47"/>
  <c r="AK43" i="47" s="1"/>
  <c r="AH37" i="47"/>
  <c r="AJ44" i="47"/>
  <c r="AK44" i="47" s="1"/>
  <c r="AH38" i="47"/>
  <c r="AJ45" i="47"/>
  <c r="AK45" i="47" s="1"/>
  <c r="AH39" i="47"/>
  <c r="AJ46" i="47"/>
  <c r="AK46" i="47" s="1"/>
  <c r="AH40" i="47"/>
  <c r="AJ47" i="47"/>
  <c r="AK47" i="47" s="1"/>
  <c r="AH41" i="47"/>
  <c r="AJ48" i="47"/>
  <c r="AH42" i="47"/>
  <c r="AJ49" i="47"/>
  <c r="AK49" i="47" s="1"/>
  <c r="AH43" i="47"/>
  <c r="AJ50" i="47"/>
  <c r="AK50" i="47" s="1"/>
  <c r="AH44" i="47"/>
  <c r="AJ51" i="47"/>
  <c r="AK51" i="47" s="1"/>
  <c r="AH45" i="47"/>
  <c r="AJ52" i="47"/>
  <c r="AK52" i="47" s="1"/>
  <c r="AH46" i="47"/>
  <c r="AJ53" i="47"/>
  <c r="AK53" i="47" s="1"/>
  <c r="AH47" i="47"/>
  <c r="AJ54" i="47"/>
  <c r="AK54" i="47" s="1"/>
  <c r="AH48" i="47"/>
  <c r="AJ55" i="47"/>
  <c r="AK55" i="47" s="1"/>
  <c r="AH49" i="47"/>
  <c r="AJ56" i="47"/>
  <c r="AK56" i="47" s="1"/>
  <c r="AH50" i="47"/>
  <c r="AJ57" i="47"/>
  <c r="AK57" i="47" s="1"/>
  <c r="AH51" i="47"/>
  <c r="AJ58" i="47"/>
  <c r="AK58" i="47" s="1"/>
  <c r="AH52" i="47"/>
  <c r="AJ59" i="47"/>
  <c r="AK59" i="47" s="1"/>
  <c r="AH53" i="47"/>
  <c r="AJ60" i="47"/>
  <c r="AK60" i="47" s="1"/>
  <c r="AH54" i="47"/>
  <c r="AJ61" i="47"/>
  <c r="AK61" i="47" s="1"/>
  <c r="AH55" i="47"/>
  <c r="AJ62" i="47"/>
  <c r="AK62" i="47" s="1"/>
  <c r="AH56" i="47"/>
  <c r="AJ63" i="47"/>
  <c r="AK63" i="47" s="1"/>
  <c r="AH57" i="47"/>
  <c r="AJ64" i="47"/>
  <c r="AK64" i="47" s="1"/>
  <c r="AH58" i="47"/>
  <c r="AJ65" i="47"/>
  <c r="AK65" i="47" s="1"/>
  <c r="AH59" i="47"/>
  <c r="AJ66" i="47"/>
  <c r="AK66" i="47" s="1"/>
  <c r="AH60" i="47"/>
  <c r="AJ67" i="47"/>
  <c r="AK67" i="47" s="1"/>
  <c r="AH61" i="47"/>
  <c r="AJ68" i="47"/>
  <c r="AK68" i="47" s="1"/>
  <c r="AH62" i="47"/>
  <c r="AJ69" i="47"/>
  <c r="AK69" i="47" s="1"/>
  <c r="AH63" i="47"/>
  <c r="AJ70" i="47"/>
  <c r="AK70" i="47" s="1"/>
  <c r="AH64" i="47"/>
  <c r="AJ71" i="47"/>
  <c r="AK71" i="47" s="1"/>
  <c r="AH65" i="47"/>
  <c r="AJ72" i="47"/>
  <c r="AK72" i="47" s="1"/>
  <c r="AH66" i="47"/>
  <c r="AJ73" i="47"/>
  <c r="AK73" i="47" s="1"/>
  <c r="AH67" i="47"/>
  <c r="AJ74" i="47"/>
  <c r="AK74" i="47" s="1"/>
  <c r="AH68" i="47"/>
  <c r="AJ75" i="47"/>
  <c r="AK75" i="47" s="1"/>
  <c r="AH69" i="47"/>
  <c r="AJ76" i="47"/>
  <c r="AK76" i="47" s="1"/>
  <c r="AH70" i="47"/>
  <c r="AJ77" i="47"/>
  <c r="AK77" i="47" s="1"/>
  <c r="AH71" i="47"/>
  <c r="AJ78" i="47"/>
  <c r="AK78" i="47" s="1"/>
  <c r="AH72" i="47"/>
  <c r="AJ79" i="47"/>
  <c r="AK79" i="47" s="1"/>
  <c r="AH73" i="47"/>
  <c r="AJ80" i="47"/>
  <c r="AK80" i="47" s="1"/>
  <c r="AH74" i="47"/>
  <c r="AJ81" i="47"/>
  <c r="AK81" i="47" s="1"/>
  <c r="AH75" i="47"/>
  <c r="AJ82" i="47"/>
  <c r="AK82" i="47" s="1"/>
  <c r="AH76" i="47"/>
  <c r="AJ83" i="47"/>
  <c r="AK83" i="47" s="1"/>
  <c r="AH77" i="47"/>
  <c r="AJ84" i="47"/>
  <c r="AK84" i="47" s="1"/>
  <c r="AH78" i="47"/>
  <c r="AJ85" i="47"/>
  <c r="AK85" i="47" s="1"/>
  <c r="AH79" i="47"/>
  <c r="AJ86" i="47"/>
  <c r="AK86" i="47" s="1"/>
  <c r="AH80" i="47"/>
  <c r="AJ87" i="47"/>
  <c r="AK87" i="47" s="1"/>
  <c r="AH81" i="47"/>
  <c r="AJ88" i="47"/>
  <c r="AK88" i="47" s="1"/>
  <c r="AH82" i="47"/>
  <c r="AJ89" i="47"/>
  <c r="AK89" i="47" s="1"/>
  <c r="AH83" i="47"/>
  <c r="AJ90" i="47"/>
  <c r="AK90" i="47" s="1"/>
  <c r="AH84" i="47"/>
  <c r="AJ91" i="47"/>
  <c r="AK91" i="47" s="1"/>
  <c r="AH85" i="47"/>
  <c r="AJ92" i="47"/>
  <c r="AK92" i="47" s="1"/>
  <c r="AH86" i="47"/>
  <c r="AJ93" i="47"/>
  <c r="AK93" i="47" s="1"/>
  <c r="AH87" i="47"/>
  <c r="AJ94" i="47"/>
  <c r="AK94" i="47" s="1"/>
  <c r="AH88" i="47"/>
  <c r="AJ95" i="47"/>
  <c r="AK95" i="47" s="1"/>
  <c r="AH89" i="47"/>
  <c r="AJ96" i="47"/>
  <c r="AK96" i="47" s="1"/>
  <c r="AH90" i="47"/>
  <c r="AJ97" i="47"/>
  <c r="AK97" i="47" s="1"/>
  <c r="AH91" i="47"/>
  <c r="AJ98" i="47"/>
  <c r="AK98" i="47" s="1"/>
  <c r="AH92" i="47"/>
  <c r="AJ99" i="47"/>
  <c r="AK99" i="47" s="1"/>
  <c r="AH93" i="47"/>
  <c r="AJ100" i="47"/>
  <c r="AK100" i="47" s="1"/>
  <c r="AH94" i="47"/>
  <c r="AJ101" i="47"/>
  <c r="AK101" i="47" s="1"/>
  <c r="AH95" i="47"/>
  <c r="AJ102" i="47"/>
  <c r="AK102" i="47" s="1"/>
  <c r="AH96" i="47"/>
  <c r="AJ103" i="47"/>
  <c r="AK103" i="47" s="1"/>
  <c r="AH97" i="47"/>
  <c r="AJ104" i="47"/>
  <c r="AK104" i="47" s="1"/>
  <c r="AH98" i="47"/>
  <c r="AJ105" i="47"/>
  <c r="AK105" i="47" s="1"/>
  <c r="AH99" i="47"/>
  <c r="AJ106" i="47"/>
  <c r="AK106" i="47" s="1"/>
  <c r="AH100" i="47"/>
  <c r="AJ107" i="47"/>
  <c r="AK107" i="47" s="1"/>
  <c r="AH101" i="47"/>
  <c r="AJ108" i="47"/>
  <c r="AK108" i="47" s="1"/>
  <c r="AH102" i="47"/>
  <c r="AJ109" i="47"/>
  <c r="AK109" i="47" s="1"/>
  <c r="AH103" i="47"/>
  <c r="AJ110" i="47"/>
  <c r="AK110" i="47" s="1"/>
  <c r="AH104" i="47"/>
  <c r="AJ111" i="47"/>
  <c r="AK111" i="47" s="1"/>
  <c r="AH105" i="47"/>
  <c r="AJ112" i="47"/>
  <c r="AK112" i="47" s="1"/>
  <c r="AH106" i="47"/>
  <c r="AJ113" i="47"/>
  <c r="AK113" i="47" s="1"/>
  <c r="AH107" i="47"/>
  <c r="AJ114" i="47"/>
  <c r="AK114" i="47" s="1"/>
  <c r="AH108" i="47"/>
  <c r="AJ115" i="47"/>
  <c r="AK115" i="47" s="1"/>
  <c r="AH109" i="47"/>
  <c r="AJ116" i="47"/>
  <c r="AK116" i="47" s="1"/>
  <c r="AH110" i="47"/>
  <c r="AJ117" i="47"/>
  <c r="AK117" i="47" s="1"/>
  <c r="AH111" i="47"/>
  <c r="AJ118" i="47"/>
  <c r="AK118" i="47" s="1"/>
  <c r="AH112" i="47"/>
  <c r="AJ119" i="47"/>
  <c r="AK119" i="47" s="1"/>
  <c r="AH113" i="47"/>
  <c r="AJ120" i="47"/>
  <c r="AK120" i="47" s="1"/>
  <c r="AH114" i="47"/>
  <c r="AJ121" i="47"/>
  <c r="AK121" i="47" s="1"/>
  <c r="AH115" i="47"/>
  <c r="AJ122" i="47"/>
  <c r="AK122" i="47" s="1"/>
  <c r="AH116" i="47"/>
  <c r="AJ123" i="47"/>
  <c r="AK123" i="47" s="1"/>
  <c r="AH117" i="47"/>
  <c r="AJ124" i="47"/>
  <c r="AK124" i="47" s="1"/>
  <c r="AH118" i="47"/>
  <c r="AJ125" i="47"/>
  <c r="AK125" i="47" s="1"/>
  <c r="AH119" i="47"/>
  <c r="AJ126" i="47"/>
  <c r="AK126" i="47" s="1"/>
  <c r="AH120" i="47"/>
  <c r="AJ127" i="47"/>
  <c r="AK127" i="47" s="1"/>
  <c r="AH121" i="47"/>
  <c r="AJ128" i="47"/>
  <c r="AK128" i="47" s="1"/>
  <c r="AH122" i="47"/>
  <c r="AJ129" i="47"/>
  <c r="AK129" i="47" s="1"/>
  <c r="AH123" i="47"/>
  <c r="AJ130" i="47"/>
  <c r="AK130" i="47" s="1"/>
  <c r="AH124" i="47"/>
  <c r="AJ131" i="47"/>
  <c r="AK131" i="47" s="1"/>
  <c r="AH125" i="47"/>
  <c r="AJ132" i="47"/>
  <c r="AK132" i="47" s="1"/>
  <c r="AH126" i="47"/>
  <c r="AJ133" i="47"/>
  <c r="AK133" i="47" s="1"/>
  <c r="AH127" i="47"/>
  <c r="AC11" i="47"/>
  <c r="AD11" i="47" s="1"/>
  <c r="AA5" i="47"/>
  <c r="AC12" i="47"/>
  <c r="AD12" i="47" s="1"/>
  <c r="AA6" i="47"/>
  <c r="AC13" i="47"/>
  <c r="AD13" i="47" s="1"/>
  <c r="AA7" i="47"/>
  <c r="AC14" i="47"/>
  <c r="AD14" i="47" s="1"/>
  <c r="AA8" i="47"/>
  <c r="AC15" i="47"/>
  <c r="AD15" i="47" s="1"/>
  <c r="AA9" i="47"/>
  <c r="AC16" i="47"/>
  <c r="AD16" i="47" s="1"/>
  <c r="AA10" i="47"/>
  <c r="AC17" i="47"/>
  <c r="AD17" i="47" s="1"/>
  <c r="AA11" i="47"/>
  <c r="AC18" i="47"/>
  <c r="AD18" i="47" s="1"/>
  <c r="AA12" i="47"/>
  <c r="AC19" i="47"/>
  <c r="AD19" i="47" s="1"/>
  <c r="AA13" i="47"/>
  <c r="AC20" i="47"/>
  <c r="AD20" i="47" s="1"/>
  <c r="AA14" i="47"/>
  <c r="AC21" i="47"/>
  <c r="AD21" i="47" s="1"/>
  <c r="AA15" i="47"/>
  <c r="AC22" i="47"/>
  <c r="AD22" i="47" s="1"/>
  <c r="AA16" i="47"/>
  <c r="AC23" i="47"/>
  <c r="AD23" i="47" s="1"/>
  <c r="AA17" i="47"/>
  <c r="AC24" i="47"/>
  <c r="AD24" i="47" s="1"/>
  <c r="AA18" i="47"/>
  <c r="AC25" i="47"/>
  <c r="AD25" i="47" s="1"/>
  <c r="AA19" i="47"/>
  <c r="AC26" i="47"/>
  <c r="AD26" i="47" s="1"/>
  <c r="AA20" i="47"/>
  <c r="AC27" i="47"/>
  <c r="AD27" i="47" s="1"/>
  <c r="AA21" i="47"/>
  <c r="AC28" i="47"/>
  <c r="AD28" i="47" s="1"/>
  <c r="AA22" i="47"/>
  <c r="AC29" i="47"/>
  <c r="AD29" i="47" s="1"/>
  <c r="AA23" i="47"/>
  <c r="AC30" i="47"/>
  <c r="AD30" i="47" s="1"/>
  <c r="AA24" i="47"/>
  <c r="AC31" i="47"/>
  <c r="AD31" i="47" s="1"/>
  <c r="AA25" i="47"/>
  <c r="AC32" i="47"/>
  <c r="AD32" i="47" s="1"/>
  <c r="AA26" i="47"/>
  <c r="AC33" i="47"/>
  <c r="AD33" i="47" s="1"/>
  <c r="AA27" i="47"/>
  <c r="AC34" i="47"/>
  <c r="AD34" i="47" s="1"/>
  <c r="AA28" i="47"/>
  <c r="AC35" i="47"/>
  <c r="AD35" i="47" s="1"/>
  <c r="AA29" i="47"/>
  <c r="AC36" i="47"/>
  <c r="AD36" i="47" s="1"/>
  <c r="AA30" i="47"/>
  <c r="AC37" i="47"/>
  <c r="AD37" i="47" s="1"/>
  <c r="AA31" i="47"/>
  <c r="AC38" i="47"/>
  <c r="AD38" i="47" s="1"/>
  <c r="AA32" i="47"/>
  <c r="AC39" i="47"/>
  <c r="AD39" i="47" s="1"/>
  <c r="AA33" i="47"/>
  <c r="AC40" i="47"/>
  <c r="AD40" i="47" s="1"/>
  <c r="AA34" i="47"/>
  <c r="AC41" i="47"/>
  <c r="AD41" i="47" s="1"/>
  <c r="AA35" i="47"/>
  <c r="AC42" i="47"/>
  <c r="AD42" i="47" s="1"/>
  <c r="AA36" i="47"/>
  <c r="AC43" i="47"/>
  <c r="AD43" i="47" s="1"/>
  <c r="AA37" i="47"/>
  <c r="AC44" i="47"/>
  <c r="AD44" i="47" s="1"/>
  <c r="AA38" i="47"/>
  <c r="AC45" i="47"/>
  <c r="AD45" i="47" s="1"/>
  <c r="AA39" i="47"/>
  <c r="AC46" i="47"/>
  <c r="AD46" i="47" s="1"/>
  <c r="AA40" i="47"/>
  <c r="AC47" i="47"/>
  <c r="AD47" i="47" s="1"/>
  <c r="AA41" i="47"/>
  <c r="AC48" i="47"/>
  <c r="AA42" i="47"/>
  <c r="AC49" i="47"/>
  <c r="AD49" i="47" s="1"/>
  <c r="AA43" i="47"/>
  <c r="AC50" i="47"/>
  <c r="AD50" i="47" s="1"/>
  <c r="AA44" i="47"/>
  <c r="AC51" i="47"/>
  <c r="AD51" i="47" s="1"/>
  <c r="AA45" i="47"/>
  <c r="AC52" i="47"/>
  <c r="AD52" i="47" s="1"/>
  <c r="AA46" i="47"/>
  <c r="AC53" i="47"/>
  <c r="AD53" i="47" s="1"/>
  <c r="AA47" i="47"/>
  <c r="AC54" i="47"/>
  <c r="AD54" i="47" s="1"/>
  <c r="AA48" i="47"/>
  <c r="AC55" i="47"/>
  <c r="AD55" i="47" s="1"/>
  <c r="AA49" i="47"/>
  <c r="AC56" i="47"/>
  <c r="AD56" i="47" s="1"/>
  <c r="AA50" i="47"/>
  <c r="AC57" i="47"/>
  <c r="AD57" i="47" s="1"/>
  <c r="AA51" i="47"/>
  <c r="AC58" i="47"/>
  <c r="AD58" i="47" s="1"/>
  <c r="AA52" i="47"/>
  <c r="AC59" i="47"/>
  <c r="AD59" i="47" s="1"/>
  <c r="AA53" i="47"/>
  <c r="AC60" i="47"/>
  <c r="AD60" i="47" s="1"/>
  <c r="AA54" i="47"/>
  <c r="AC61" i="47"/>
  <c r="AD61" i="47" s="1"/>
  <c r="AA55" i="47"/>
  <c r="AC62" i="47"/>
  <c r="AD62" i="47" s="1"/>
  <c r="AA56" i="47"/>
  <c r="AC63" i="47"/>
  <c r="AD63" i="47" s="1"/>
  <c r="AA57" i="47"/>
  <c r="AC64" i="47"/>
  <c r="AD64" i="47" s="1"/>
  <c r="AA58" i="47"/>
  <c r="AC65" i="47"/>
  <c r="AD65" i="47" s="1"/>
  <c r="AA59" i="47"/>
  <c r="AC66" i="47"/>
  <c r="AD66" i="47" s="1"/>
  <c r="AA60" i="47"/>
  <c r="AC67" i="47"/>
  <c r="AD67" i="47" s="1"/>
  <c r="AA61" i="47"/>
  <c r="AC68" i="47"/>
  <c r="AD68" i="47" s="1"/>
  <c r="AA62" i="47"/>
  <c r="AC69" i="47"/>
  <c r="AD69" i="47" s="1"/>
  <c r="AA63" i="47"/>
  <c r="AC70" i="47"/>
  <c r="AD70" i="47" s="1"/>
  <c r="AA64" i="47"/>
  <c r="AC71" i="47"/>
  <c r="AD71" i="47" s="1"/>
  <c r="AA65" i="47"/>
  <c r="AC72" i="47"/>
  <c r="AD72" i="47" s="1"/>
  <c r="AA66" i="47"/>
  <c r="AC73" i="47"/>
  <c r="AD73" i="47" s="1"/>
  <c r="AA67" i="47"/>
  <c r="AC74" i="47"/>
  <c r="AD74" i="47" s="1"/>
  <c r="AA68" i="47"/>
  <c r="AC75" i="47"/>
  <c r="AD75" i="47" s="1"/>
  <c r="AA69" i="47"/>
  <c r="AC76" i="47"/>
  <c r="AD76" i="47" s="1"/>
  <c r="AA70" i="47"/>
  <c r="AC77" i="47"/>
  <c r="AD77" i="47" s="1"/>
  <c r="AA71" i="47"/>
  <c r="AC78" i="47"/>
  <c r="AD78" i="47" s="1"/>
  <c r="AA72" i="47"/>
  <c r="AC79" i="47"/>
  <c r="AD79" i="47" s="1"/>
  <c r="AA73" i="47"/>
  <c r="AC80" i="47"/>
  <c r="AD80" i="47" s="1"/>
  <c r="AA74" i="47"/>
  <c r="AC81" i="47"/>
  <c r="AD81" i="47" s="1"/>
  <c r="AA75" i="47"/>
  <c r="AC82" i="47"/>
  <c r="AD82" i="47" s="1"/>
  <c r="AA76" i="47"/>
  <c r="AC83" i="47"/>
  <c r="AD83" i="47" s="1"/>
  <c r="AA77" i="47"/>
  <c r="AC84" i="47"/>
  <c r="AD84" i="47" s="1"/>
  <c r="AA78" i="47"/>
  <c r="AC85" i="47"/>
  <c r="AD85" i="47" s="1"/>
  <c r="AA79" i="47"/>
  <c r="AC86" i="47"/>
  <c r="AD86" i="47" s="1"/>
  <c r="AA80" i="47"/>
  <c r="AC87" i="47"/>
  <c r="AD87" i="47" s="1"/>
  <c r="AA81" i="47"/>
  <c r="AC88" i="47"/>
  <c r="AD88" i="47" s="1"/>
  <c r="AA82" i="47"/>
  <c r="AC89" i="47"/>
  <c r="AD89" i="47" s="1"/>
  <c r="AA83" i="47"/>
  <c r="AC90" i="47"/>
  <c r="AD90" i="47" s="1"/>
  <c r="AA84" i="47"/>
  <c r="AC91" i="47"/>
  <c r="AD91" i="47" s="1"/>
  <c r="AA85" i="47"/>
  <c r="AC92" i="47"/>
  <c r="AD92" i="47" s="1"/>
  <c r="AA86" i="47"/>
  <c r="AC93" i="47"/>
  <c r="AD93" i="47" s="1"/>
  <c r="AA87" i="47"/>
  <c r="AC94" i="47"/>
  <c r="AD94" i="47" s="1"/>
  <c r="AA88" i="47"/>
  <c r="AC95" i="47"/>
  <c r="AD95" i="47" s="1"/>
  <c r="AA89" i="47"/>
  <c r="AC96" i="47"/>
  <c r="AD96" i="47" s="1"/>
  <c r="AA90" i="47"/>
  <c r="AC97" i="47"/>
  <c r="AD97" i="47" s="1"/>
  <c r="AA91" i="47"/>
  <c r="AC98" i="47"/>
  <c r="AD98" i="47" s="1"/>
  <c r="AA92" i="47"/>
  <c r="AC99" i="47"/>
  <c r="AD99" i="47" s="1"/>
  <c r="AA93" i="47"/>
  <c r="AC100" i="47"/>
  <c r="AD100" i="47" s="1"/>
  <c r="AA94" i="47"/>
  <c r="AC101" i="47"/>
  <c r="AD101" i="47" s="1"/>
  <c r="AA95" i="47"/>
  <c r="AC102" i="47"/>
  <c r="AD102" i="47" s="1"/>
  <c r="AA96" i="47"/>
  <c r="AC103" i="47"/>
  <c r="AD103" i="47" s="1"/>
  <c r="AA97" i="47"/>
  <c r="AC104" i="47"/>
  <c r="AD104" i="47" s="1"/>
  <c r="AA98" i="47"/>
  <c r="AC105" i="47"/>
  <c r="AD105" i="47" s="1"/>
  <c r="AA99" i="47"/>
  <c r="AC106" i="47"/>
  <c r="AD106" i="47" s="1"/>
  <c r="AA100" i="47"/>
  <c r="AC107" i="47"/>
  <c r="AD107" i="47" s="1"/>
  <c r="AA101" i="47"/>
  <c r="AC108" i="47"/>
  <c r="AD108" i="47" s="1"/>
  <c r="AA102" i="47"/>
  <c r="AC109" i="47"/>
  <c r="AD109" i="47" s="1"/>
  <c r="AA103" i="47"/>
  <c r="AC110" i="47"/>
  <c r="AD110" i="47" s="1"/>
  <c r="AA104" i="47"/>
  <c r="AC111" i="47"/>
  <c r="AD111" i="47" s="1"/>
  <c r="AA105" i="47"/>
  <c r="AC112" i="47"/>
  <c r="AD112" i="47" s="1"/>
  <c r="AA106" i="47"/>
  <c r="AC113" i="47"/>
  <c r="AD113" i="47" s="1"/>
  <c r="AA107" i="47"/>
  <c r="AC114" i="47"/>
  <c r="AD114" i="47" s="1"/>
  <c r="AA108" i="47"/>
  <c r="AC115" i="47"/>
  <c r="AD115" i="47" s="1"/>
  <c r="AA109" i="47"/>
  <c r="AC116" i="47"/>
  <c r="AD116" i="47" s="1"/>
  <c r="AA110" i="47"/>
  <c r="AC117" i="47"/>
  <c r="AD117" i="47" s="1"/>
  <c r="AA111" i="47"/>
  <c r="AC118" i="47"/>
  <c r="AD118" i="47" s="1"/>
  <c r="AA112" i="47"/>
  <c r="AC119" i="47"/>
  <c r="AD119" i="47" s="1"/>
  <c r="AA113" i="47"/>
  <c r="AC120" i="47"/>
  <c r="AD120" i="47" s="1"/>
  <c r="AA114" i="47"/>
  <c r="AC121" i="47"/>
  <c r="AD121" i="47" s="1"/>
  <c r="AA115" i="47"/>
  <c r="AC122" i="47"/>
  <c r="AD122" i="47" s="1"/>
  <c r="AA116" i="47"/>
  <c r="AC123" i="47"/>
  <c r="AD123" i="47" s="1"/>
  <c r="AA117" i="47"/>
  <c r="AC124" i="47"/>
  <c r="AD124" i="47" s="1"/>
  <c r="AA118" i="47"/>
  <c r="AC125" i="47"/>
  <c r="AD125" i="47" s="1"/>
  <c r="AA119" i="47"/>
  <c r="AC126" i="47"/>
  <c r="AD126" i="47" s="1"/>
  <c r="AA120" i="47"/>
  <c r="AC127" i="47"/>
  <c r="AD127" i="47" s="1"/>
  <c r="AA121" i="47"/>
  <c r="AC128" i="47"/>
  <c r="AD128" i="47" s="1"/>
  <c r="AA122" i="47"/>
  <c r="AC129" i="47"/>
  <c r="AD129" i="47" s="1"/>
  <c r="AA123" i="47"/>
  <c r="AC130" i="47"/>
  <c r="AD130" i="47" s="1"/>
  <c r="AA124" i="47"/>
  <c r="AC131" i="47"/>
  <c r="AD131" i="47" s="1"/>
  <c r="AA125" i="47"/>
  <c r="AC132" i="47"/>
  <c r="AD132" i="47" s="1"/>
  <c r="AA126" i="47"/>
  <c r="AC133" i="47"/>
  <c r="AD133" i="47" s="1"/>
  <c r="AA127" i="47"/>
  <c r="V11" i="47"/>
  <c r="W11" i="47" s="1"/>
  <c r="T5" i="47"/>
  <c r="V12" i="47"/>
  <c r="W12" i="47" s="1"/>
  <c r="T6" i="47"/>
  <c r="V13" i="47"/>
  <c r="W13" i="47" s="1"/>
  <c r="T7" i="47"/>
  <c r="V14" i="47"/>
  <c r="W14" i="47" s="1"/>
  <c r="T8" i="47"/>
  <c r="V15" i="47"/>
  <c r="W15" i="47" s="1"/>
  <c r="T9" i="47"/>
  <c r="V16" i="47"/>
  <c r="W16" i="47" s="1"/>
  <c r="T10" i="47"/>
  <c r="V17" i="47"/>
  <c r="W17" i="47" s="1"/>
  <c r="T11" i="47"/>
  <c r="V18" i="47"/>
  <c r="W18" i="47" s="1"/>
  <c r="T12" i="47"/>
  <c r="V19" i="47"/>
  <c r="W19" i="47" s="1"/>
  <c r="T13" i="47"/>
  <c r="V20" i="47"/>
  <c r="W20" i="47" s="1"/>
  <c r="T14" i="47"/>
  <c r="V21" i="47"/>
  <c r="W21" i="47" s="1"/>
  <c r="T15" i="47"/>
  <c r="V22" i="47"/>
  <c r="W22" i="47" s="1"/>
  <c r="T16" i="47"/>
  <c r="V23" i="47"/>
  <c r="W23" i="47" s="1"/>
  <c r="T17" i="47"/>
  <c r="V24" i="47"/>
  <c r="W24" i="47" s="1"/>
  <c r="T18" i="47"/>
  <c r="V25" i="47"/>
  <c r="W25" i="47" s="1"/>
  <c r="T19" i="47"/>
  <c r="V26" i="47"/>
  <c r="W26" i="47" s="1"/>
  <c r="T20" i="47"/>
  <c r="V27" i="47"/>
  <c r="W27" i="47" s="1"/>
  <c r="T21" i="47"/>
  <c r="V28" i="47"/>
  <c r="W28" i="47" s="1"/>
  <c r="T22" i="47"/>
  <c r="V29" i="47"/>
  <c r="W29" i="47" s="1"/>
  <c r="T23" i="47"/>
  <c r="V30" i="47"/>
  <c r="W30" i="47" s="1"/>
  <c r="T24" i="47"/>
  <c r="V31" i="47"/>
  <c r="W31" i="47" s="1"/>
  <c r="T25" i="47"/>
  <c r="V32" i="47"/>
  <c r="W32" i="47" s="1"/>
  <c r="T26" i="47"/>
  <c r="V33" i="47"/>
  <c r="W33" i="47" s="1"/>
  <c r="T27" i="47"/>
  <c r="V34" i="47"/>
  <c r="W34" i="47" s="1"/>
  <c r="T28" i="47"/>
  <c r="V35" i="47"/>
  <c r="W35" i="47" s="1"/>
  <c r="T29" i="47"/>
  <c r="V36" i="47"/>
  <c r="W36" i="47" s="1"/>
  <c r="T30" i="47"/>
  <c r="V37" i="47"/>
  <c r="W37" i="47" s="1"/>
  <c r="T31" i="47"/>
  <c r="V38" i="47"/>
  <c r="W38" i="47" s="1"/>
  <c r="T32" i="47"/>
  <c r="V39" i="47"/>
  <c r="W39" i="47" s="1"/>
  <c r="T33" i="47"/>
  <c r="V40" i="47"/>
  <c r="W40" i="47" s="1"/>
  <c r="T34" i="47"/>
  <c r="V41" i="47"/>
  <c r="W41" i="47" s="1"/>
  <c r="T35" i="47"/>
  <c r="V42" i="47"/>
  <c r="W42" i="47" s="1"/>
  <c r="T36" i="47"/>
  <c r="V43" i="47"/>
  <c r="W43" i="47" s="1"/>
  <c r="T37" i="47"/>
  <c r="V44" i="47"/>
  <c r="W44" i="47" s="1"/>
  <c r="T38" i="47"/>
  <c r="V45" i="47"/>
  <c r="W45" i="47" s="1"/>
  <c r="T39" i="47"/>
  <c r="V46" i="47"/>
  <c r="W46" i="47" s="1"/>
  <c r="T40" i="47"/>
  <c r="V47" i="47"/>
  <c r="W47" i="47" s="1"/>
  <c r="T41" i="47"/>
  <c r="V48" i="47"/>
  <c r="T42" i="47"/>
  <c r="V49" i="47"/>
  <c r="W49" i="47" s="1"/>
  <c r="T43" i="47"/>
  <c r="V50" i="47"/>
  <c r="W50" i="47" s="1"/>
  <c r="T44" i="47"/>
  <c r="V51" i="47"/>
  <c r="W51" i="47" s="1"/>
  <c r="T45" i="47"/>
  <c r="V52" i="47"/>
  <c r="W52" i="47" s="1"/>
  <c r="T46" i="47"/>
  <c r="V53" i="47"/>
  <c r="W53" i="47" s="1"/>
  <c r="T47" i="47"/>
  <c r="V54" i="47"/>
  <c r="W54" i="47" s="1"/>
  <c r="T48" i="47"/>
  <c r="V55" i="47"/>
  <c r="W55" i="47" s="1"/>
  <c r="T49" i="47"/>
  <c r="V56" i="47"/>
  <c r="W56" i="47" s="1"/>
  <c r="T50" i="47"/>
  <c r="V57" i="47"/>
  <c r="W57" i="47" s="1"/>
  <c r="T51" i="47"/>
  <c r="V58" i="47"/>
  <c r="W58" i="47" s="1"/>
  <c r="T52" i="47"/>
  <c r="V59" i="47"/>
  <c r="W59" i="47" s="1"/>
  <c r="T53" i="47"/>
  <c r="V60" i="47"/>
  <c r="W60" i="47" s="1"/>
  <c r="T54" i="47"/>
  <c r="V61" i="47"/>
  <c r="W61" i="47" s="1"/>
  <c r="T55" i="47"/>
  <c r="V62" i="47"/>
  <c r="W62" i="47" s="1"/>
  <c r="T56" i="47"/>
  <c r="V63" i="47"/>
  <c r="W63" i="47" s="1"/>
  <c r="T57" i="47"/>
  <c r="V64" i="47"/>
  <c r="W64" i="47" s="1"/>
  <c r="T58" i="47"/>
  <c r="V65" i="47"/>
  <c r="W65" i="47" s="1"/>
  <c r="T59" i="47"/>
  <c r="V66" i="47"/>
  <c r="W66" i="47" s="1"/>
  <c r="T60" i="47"/>
  <c r="V67" i="47"/>
  <c r="W67" i="47" s="1"/>
  <c r="T61" i="47"/>
  <c r="V68" i="47"/>
  <c r="W68" i="47" s="1"/>
  <c r="T62" i="47"/>
  <c r="V69" i="47"/>
  <c r="W69" i="47" s="1"/>
  <c r="T63" i="47"/>
  <c r="V70" i="47"/>
  <c r="W70" i="47" s="1"/>
  <c r="T64" i="47"/>
  <c r="V71" i="47"/>
  <c r="W71" i="47" s="1"/>
  <c r="T65" i="47"/>
  <c r="V72" i="47"/>
  <c r="W72" i="47" s="1"/>
  <c r="T66" i="47"/>
  <c r="V73" i="47"/>
  <c r="W73" i="47" s="1"/>
  <c r="T67" i="47"/>
  <c r="V74" i="47"/>
  <c r="W74" i="47" s="1"/>
  <c r="T68" i="47"/>
  <c r="V75" i="47"/>
  <c r="W75" i="47" s="1"/>
  <c r="T69" i="47"/>
  <c r="V76" i="47"/>
  <c r="W76" i="47" s="1"/>
  <c r="T70" i="47"/>
  <c r="V77" i="47"/>
  <c r="W77" i="47" s="1"/>
  <c r="T71" i="47"/>
  <c r="V78" i="47"/>
  <c r="W78" i="47" s="1"/>
  <c r="T72" i="47"/>
  <c r="V79" i="47"/>
  <c r="W79" i="47" s="1"/>
  <c r="T73" i="47"/>
  <c r="V80" i="47"/>
  <c r="W80" i="47" s="1"/>
  <c r="T74" i="47"/>
  <c r="V81" i="47"/>
  <c r="W81" i="47" s="1"/>
  <c r="T75" i="47"/>
  <c r="V82" i="47"/>
  <c r="W82" i="47" s="1"/>
  <c r="T76" i="47"/>
  <c r="V83" i="47"/>
  <c r="W83" i="47" s="1"/>
  <c r="T77" i="47"/>
  <c r="V84" i="47"/>
  <c r="W84" i="47" s="1"/>
  <c r="T78" i="47"/>
  <c r="V85" i="47"/>
  <c r="W85" i="47" s="1"/>
  <c r="T79" i="47"/>
  <c r="V86" i="47"/>
  <c r="W86" i="47" s="1"/>
  <c r="T80" i="47"/>
  <c r="V87" i="47"/>
  <c r="W87" i="47" s="1"/>
  <c r="T81" i="47"/>
  <c r="V88" i="47"/>
  <c r="W88" i="47" s="1"/>
  <c r="T82" i="47"/>
  <c r="V89" i="47"/>
  <c r="W89" i="47" s="1"/>
  <c r="T83" i="47"/>
  <c r="V90" i="47"/>
  <c r="W90" i="47" s="1"/>
  <c r="T84" i="47"/>
  <c r="V91" i="47"/>
  <c r="W91" i="47" s="1"/>
  <c r="T85" i="47"/>
  <c r="V92" i="47"/>
  <c r="W92" i="47" s="1"/>
  <c r="T86" i="47"/>
  <c r="V93" i="47"/>
  <c r="W93" i="47" s="1"/>
  <c r="T87" i="47"/>
  <c r="V94" i="47"/>
  <c r="W94" i="47" s="1"/>
  <c r="T88" i="47"/>
  <c r="V95" i="47"/>
  <c r="W95" i="47" s="1"/>
  <c r="T89" i="47"/>
  <c r="V96" i="47"/>
  <c r="W96" i="47" s="1"/>
  <c r="T90" i="47"/>
  <c r="V97" i="47"/>
  <c r="W97" i="47" s="1"/>
  <c r="T91" i="47"/>
  <c r="V98" i="47"/>
  <c r="W98" i="47" s="1"/>
  <c r="T92" i="47"/>
  <c r="V99" i="47"/>
  <c r="W99" i="47" s="1"/>
  <c r="T93" i="47"/>
  <c r="V100" i="47"/>
  <c r="W100" i="47" s="1"/>
  <c r="T94" i="47"/>
  <c r="V101" i="47"/>
  <c r="W101" i="47" s="1"/>
  <c r="T95" i="47"/>
  <c r="V102" i="47"/>
  <c r="W102" i="47" s="1"/>
  <c r="T96" i="47"/>
  <c r="V103" i="47"/>
  <c r="W103" i="47" s="1"/>
  <c r="T97" i="47"/>
  <c r="V104" i="47"/>
  <c r="W104" i="47" s="1"/>
  <c r="T98" i="47"/>
  <c r="V105" i="47"/>
  <c r="W105" i="47" s="1"/>
  <c r="T99" i="47"/>
  <c r="V106" i="47"/>
  <c r="W106" i="47" s="1"/>
  <c r="T100" i="47"/>
  <c r="V107" i="47"/>
  <c r="W107" i="47" s="1"/>
  <c r="T101" i="47"/>
  <c r="V108" i="47"/>
  <c r="W108" i="47" s="1"/>
  <c r="T102" i="47"/>
  <c r="V109" i="47"/>
  <c r="W109" i="47" s="1"/>
  <c r="T103" i="47"/>
  <c r="V110" i="47"/>
  <c r="W110" i="47" s="1"/>
  <c r="T104" i="47"/>
  <c r="V111" i="47"/>
  <c r="W111" i="47" s="1"/>
  <c r="T105" i="47"/>
  <c r="V112" i="47"/>
  <c r="W112" i="47" s="1"/>
  <c r="T106" i="47"/>
  <c r="V113" i="47"/>
  <c r="W113" i="47" s="1"/>
  <c r="T107" i="47"/>
  <c r="V114" i="47"/>
  <c r="W114" i="47" s="1"/>
  <c r="T108" i="47"/>
  <c r="V115" i="47"/>
  <c r="W115" i="47" s="1"/>
  <c r="T109" i="47"/>
  <c r="V116" i="47"/>
  <c r="W116" i="47" s="1"/>
  <c r="T110" i="47"/>
  <c r="V117" i="47"/>
  <c r="W117" i="47" s="1"/>
  <c r="T111" i="47"/>
  <c r="V118" i="47"/>
  <c r="W118" i="47" s="1"/>
  <c r="T112" i="47"/>
  <c r="V119" i="47"/>
  <c r="W119" i="47" s="1"/>
  <c r="T113" i="47"/>
  <c r="V120" i="47"/>
  <c r="W120" i="47" s="1"/>
  <c r="T114" i="47"/>
  <c r="V121" i="47"/>
  <c r="W121" i="47" s="1"/>
  <c r="T115" i="47"/>
  <c r="V122" i="47"/>
  <c r="W122" i="47" s="1"/>
  <c r="T116" i="47"/>
  <c r="V123" i="47"/>
  <c r="W123" i="47" s="1"/>
  <c r="T117" i="47"/>
  <c r="V124" i="47"/>
  <c r="W124" i="47" s="1"/>
  <c r="T118" i="47"/>
  <c r="V125" i="47"/>
  <c r="W125" i="47" s="1"/>
  <c r="T119" i="47"/>
  <c r="V126" i="47"/>
  <c r="W126" i="47" s="1"/>
  <c r="T120" i="47"/>
  <c r="V127" i="47"/>
  <c r="W127" i="47" s="1"/>
  <c r="T121" i="47"/>
  <c r="V128" i="47"/>
  <c r="W128" i="47" s="1"/>
  <c r="T122" i="47"/>
  <c r="V129" i="47"/>
  <c r="W129" i="47" s="1"/>
  <c r="T123" i="47"/>
  <c r="V130" i="47"/>
  <c r="W130" i="47" s="1"/>
  <c r="T124" i="47"/>
  <c r="V131" i="47"/>
  <c r="W131" i="47" s="1"/>
  <c r="T125" i="47"/>
  <c r="V132" i="47"/>
  <c r="W132" i="47" s="1"/>
  <c r="T126" i="47"/>
  <c r="V133" i="47"/>
  <c r="W133" i="47" s="1"/>
  <c r="T127" i="47"/>
  <c r="AL11" i="46"/>
  <c r="AL12" i="46"/>
  <c r="AL13" i="46"/>
  <c r="AL14" i="46"/>
  <c r="AL15" i="46"/>
  <c r="AL16" i="46"/>
  <c r="AL17" i="46"/>
  <c r="AL18" i="46"/>
  <c r="AL19" i="46"/>
  <c r="AL20" i="46"/>
  <c r="AL21" i="46"/>
  <c r="AL22" i="46"/>
  <c r="AL23" i="46"/>
  <c r="AL24" i="46"/>
  <c r="AL25" i="46"/>
  <c r="AJ19" i="46"/>
  <c r="AL26" i="46"/>
  <c r="AL27" i="46"/>
  <c r="AL28" i="46"/>
  <c r="AL29" i="46"/>
  <c r="AL30" i="46"/>
  <c r="AL31" i="46"/>
  <c r="AL32" i="46"/>
  <c r="AL33" i="46"/>
  <c r="AJ27" i="46"/>
  <c r="AL34" i="46"/>
  <c r="AL35" i="46"/>
  <c r="AL36" i="46"/>
  <c r="AL37" i="46"/>
  <c r="AL38" i="46"/>
  <c r="AL39" i="46"/>
  <c r="AL40" i="46"/>
  <c r="AL41" i="46"/>
  <c r="AL42" i="46"/>
  <c r="AL43" i="46"/>
  <c r="AL44" i="46"/>
  <c r="AL45" i="46"/>
  <c r="AL46" i="46"/>
  <c r="AL47" i="46"/>
  <c r="AL48" i="46"/>
  <c r="AL49" i="46"/>
  <c r="AJ43" i="46"/>
  <c r="AL50" i="46"/>
  <c r="AL51" i="46"/>
  <c r="AL52" i="46"/>
  <c r="AL53" i="46"/>
  <c r="AL54" i="46"/>
  <c r="AL55" i="46"/>
  <c r="AL56" i="46"/>
  <c r="AL57" i="46"/>
  <c r="AJ51" i="46"/>
  <c r="AL58" i="46"/>
  <c r="AL59" i="46"/>
  <c r="AL60" i="46"/>
  <c r="AL61" i="46"/>
  <c r="AL62" i="46"/>
  <c r="AL63" i="46"/>
  <c r="AL64" i="46"/>
  <c r="AL65" i="46"/>
  <c r="AL66" i="46"/>
  <c r="AL67" i="46"/>
  <c r="AL68" i="46"/>
  <c r="AL69" i="46"/>
  <c r="AL70" i="46"/>
  <c r="AL71" i="46"/>
  <c r="AL72" i="46"/>
  <c r="AL73" i="46"/>
  <c r="AL74" i="46"/>
  <c r="AL75" i="46"/>
  <c r="AL76" i="46"/>
  <c r="AL77" i="46"/>
  <c r="AL78" i="46"/>
  <c r="AL79" i="46"/>
  <c r="AL80" i="46"/>
  <c r="AL81" i="46"/>
  <c r="AL82" i="46"/>
  <c r="AL83" i="46"/>
  <c r="AL84" i="46"/>
  <c r="AL85" i="46"/>
  <c r="AL86" i="46"/>
  <c r="AL87" i="46"/>
  <c r="AL88" i="46"/>
  <c r="AL89" i="46"/>
  <c r="AJ83" i="46"/>
  <c r="AL90" i="46"/>
  <c r="AL91" i="46"/>
  <c r="AL92" i="46"/>
  <c r="AL93" i="46"/>
  <c r="AL94" i="46"/>
  <c r="AL95" i="46"/>
  <c r="AL96" i="46"/>
  <c r="AL97" i="46"/>
  <c r="AL98" i="46"/>
  <c r="AL99" i="46"/>
  <c r="AJ93" i="46"/>
  <c r="AL100" i="46"/>
  <c r="AL101" i="46"/>
  <c r="AL102" i="46"/>
  <c r="AL103" i="46"/>
  <c r="AL104" i="46"/>
  <c r="AL105" i="46"/>
  <c r="AJ99" i="46"/>
  <c r="AL106" i="46"/>
  <c r="AL107" i="46"/>
  <c r="AJ101" i="46"/>
  <c r="AL108" i="46"/>
  <c r="AL109" i="46"/>
  <c r="AL110" i="46"/>
  <c r="AL111" i="46"/>
  <c r="AL112" i="46"/>
  <c r="AL113" i="46"/>
  <c r="AJ107" i="46"/>
  <c r="AL114" i="46"/>
  <c r="AL115" i="46"/>
  <c r="AJ109" i="46"/>
  <c r="AL116" i="46"/>
  <c r="AL117" i="46"/>
  <c r="AL118" i="46"/>
  <c r="AL119" i="46"/>
  <c r="AL120" i="46"/>
  <c r="AL121" i="46"/>
  <c r="AJ115" i="46"/>
  <c r="AL122" i="46"/>
  <c r="AL123" i="46"/>
  <c r="AJ117" i="46"/>
  <c r="AL124" i="46"/>
  <c r="AL125" i="46"/>
  <c r="AL126" i="46"/>
  <c r="AL127" i="46"/>
  <c r="AL128" i="46"/>
  <c r="AL129" i="46"/>
  <c r="AL130" i="46"/>
  <c r="AL131" i="46"/>
  <c r="AJ125" i="46"/>
  <c r="AL132" i="46"/>
  <c r="AL133" i="46"/>
  <c r="AE11" i="46"/>
  <c r="AC5" i="46"/>
  <c r="AE12" i="46"/>
  <c r="AC6" i="46"/>
  <c r="AE13" i="46"/>
  <c r="AC7" i="46"/>
  <c r="AE14" i="46"/>
  <c r="AC8" i="46"/>
  <c r="AE15" i="46"/>
  <c r="AC9" i="46"/>
  <c r="AE16" i="46"/>
  <c r="AC10" i="46"/>
  <c r="AE17" i="46"/>
  <c r="AC11" i="46"/>
  <c r="AE18" i="46"/>
  <c r="AC12" i="46"/>
  <c r="AE19" i="46"/>
  <c r="AC13" i="46"/>
  <c r="AE20" i="46"/>
  <c r="AC14" i="46"/>
  <c r="AE21" i="46"/>
  <c r="AC15" i="46"/>
  <c r="AE22" i="46"/>
  <c r="AC16" i="46"/>
  <c r="AE23" i="46"/>
  <c r="AC17" i="46"/>
  <c r="AE24" i="46"/>
  <c r="AC18" i="46"/>
  <c r="AE25" i="46"/>
  <c r="AC19" i="46"/>
  <c r="AE26" i="46"/>
  <c r="AE27" i="46"/>
  <c r="AC21" i="46"/>
  <c r="AE28" i="46"/>
  <c r="AC22" i="46"/>
  <c r="AE29" i="46"/>
  <c r="AC23" i="46"/>
  <c r="AE30" i="46"/>
  <c r="AC24" i="46"/>
  <c r="AE31" i="46"/>
  <c r="AC25" i="46"/>
  <c r="AE32" i="46"/>
  <c r="AC26" i="46"/>
  <c r="AE33" i="46"/>
  <c r="AC27" i="46"/>
  <c r="AE34" i="46"/>
  <c r="AC28" i="46"/>
  <c r="AE35" i="46"/>
  <c r="AC29" i="46"/>
  <c r="AE36" i="46"/>
  <c r="AC30" i="46"/>
  <c r="AE37" i="46"/>
  <c r="AC31" i="46"/>
  <c r="AE38" i="46"/>
  <c r="AC32" i="46"/>
  <c r="AE39" i="46"/>
  <c r="AC33" i="46"/>
  <c r="AE40" i="46"/>
  <c r="AC34" i="46"/>
  <c r="AE41" i="46"/>
  <c r="AC35" i="46"/>
  <c r="AE42" i="46"/>
  <c r="AC36" i="46"/>
  <c r="AE43" i="46"/>
  <c r="AC37" i="46"/>
  <c r="AE44" i="46"/>
  <c r="AC38" i="46"/>
  <c r="AE45" i="46"/>
  <c r="AC39" i="46"/>
  <c r="AE46" i="46"/>
  <c r="AC40" i="46"/>
  <c r="AE47" i="46"/>
  <c r="AC41" i="46"/>
  <c r="AE48" i="46"/>
  <c r="AC42" i="46"/>
  <c r="AE49" i="46"/>
  <c r="AC43" i="46"/>
  <c r="AE50" i="46"/>
  <c r="AE51" i="46"/>
  <c r="AE52" i="46"/>
  <c r="AC46" i="46"/>
  <c r="AE53" i="46"/>
  <c r="AE54" i="46"/>
  <c r="AC48" i="46"/>
  <c r="AE55" i="46"/>
  <c r="AC49" i="46"/>
  <c r="AE56" i="46"/>
  <c r="AC50" i="46"/>
  <c r="AE57" i="46"/>
  <c r="AC51" i="46"/>
  <c r="AE58" i="46"/>
  <c r="AE59" i="46"/>
  <c r="AC53" i="46"/>
  <c r="AE60" i="46"/>
  <c r="AC54" i="46"/>
  <c r="AE61" i="46"/>
  <c r="AC55" i="46"/>
  <c r="AE62" i="46"/>
  <c r="AC56" i="46"/>
  <c r="AE63" i="46"/>
  <c r="AC57" i="46"/>
  <c r="AE64" i="46"/>
  <c r="AC58" i="46"/>
  <c r="AE65" i="46"/>
  <c r="AC59" i="46"/>
  <c r="AE66" i="46"/>
  <c r="AE67" i="46"/>
  <c r="AC61" i="46"/>
  <c r="AE68" i="46"/>
  <c r="AC62" i="46"/>
  <c r="AE69" i="46"/>
  <c r="AC63" i="46"/>
  <c r="AE70" i="46"/>
  <c r="AC64" i="46"/>
  <c r="AE71" i="46"/>
  <c r="AC65" i="46"/>
  <c r="AE72" i="46"/>
  <c r="AC66" i="46"/>
  <c r="AE73" i="46"/>
  <c r="AC67" i="46"/>
  <c r="AE74" i="46"/>
  <c r="AE75" i="46"/>
  <c r="AE76" i="46"/>
  <c r="AC70" i="46"/>
  <c r="AE77" i="46"/>
  <c r="AC71" i="46"/>
  <c r="AE78" i="46"/>
  <c r="AC72" i="46"/>
  <c r="AE79" i="46"/>
  <c r="AC73" i="46"/>
  <c r="AE80" i="46"/>
  <c r="AC74" i="46"/>
  <c r="AE81" i="46"/>
  <c r="AC75" i="46"/>
  <c r="AE82" i="46"/>
  <c r="AE83" i="46"/>
  <c r="AC77" i="46"/>
  <c r="AE84" i="46"/>
  <c r="AC78" i="46"/>
  <c r="AE85" i="46"/>
  <c r="AC79" i="46"/>
  <c r="AE86" i="46"/>
  <c r="AC80" i="46"/>
  <c r="AE87" i="46"/>
  <c r="AC81" i="46"/>
  <c r="AE88" i="46"/>
  <c r="AC82" i="46"/>
  <c r="AE89" i="46"/>
  <c r="AC83" i="46"/>
  <c r="AE90" i="46"/>
  <c r="AE91" i="46"/>
  <c r="AC85" i="46"/>
  <c r="AE92" i="46"/>
  <c r="AC86" i="46"/>
  <c r="AE93" i="46"/>
  <c r="AC87" i="46"/>
  <c r="AE94" i="46"/>
  <c r="AC88" i="46"/>
  <c r="AE95" i="46"/>
  <c r="AC89" i="46"/>
  <c r="AE96" i="46"/>
  <c r="AC90" i="46"/>
  <c r="AE97" i="46"/>
  <c r="AC91" i="46"/>
  <c r="AE98" i="46"/>
  <c r="AE99" i="46"/>
  <c r="AC93" i="46"/>
  <c r="AE100" i="46"/>
  <c r="AC94" i="46"/>
  <c r="AE101" i="46"/>
  <c r="AC95" i="46"/>
  <c r="AE102" i="46"/>
  <c r="AC96" i="46"/>
  <c r="AE103" i="46"/>
  <c r="AC97" i="46"/>
  <c r="AE104" i="46"/>
  <c r="AC98" i="46"/>
  <c r="AE105" i="46"/>
  <c r="AC99" i="46"/>
  <c r="AE106" i="46"/>
  <c r="AE107" i="46"/>
  <c r="AC101" i="46"/>
  <c r="AE108" i="46"/>
  <c r="AC102" i="46"/>
  <c r="AE109" i="46"/>
  <c r="AC103" i="46"/>
  <c r="AE110" i="46"/>
  <c r="AC104" i="46"/>
  <c r="AE111" i="46"/>
  <c r="AC105" i="46"/>
  <c r="AE112" i="46"/>
  <c r="AC106" i="46"/>
  <c r="AE113" i="46"/>
  <c r="AC107" i="46"/>
  <c r="AE114" i="46"/>
  <c r="AE115" i="46"/>
  <c r="AC109" i="46"/>
  <c r="AE116" i="46"/>
  <c r="AC110" i="46"/>
  <c r="AE117" i="46"/>
  <c r="AE118" i="46"/>
  <c r="AC112" i="46"/>
  <c r="AE119" i="46"/>
  <c r="AC113" i="46"/>
  <c r="AE120" i="46"/>
  <c r="AC114" i="46"/>
  <c r="AE121" i="46"/>
  <c r="AC115" i="46"/>
  <c r="AE122" i="46"/>
  <c r="AE123" i="46"/>
  <c r="AC117" i="46"/>
  <c r="AE124" i="46"/>
  <c r="AC118" i="46"/>
  <c r="AE125" i="46"/>
  <c r="AC119" i="46"/>
  <c r="AE126" i="46"/>
  <c r="AC120" i="46"/>
  <c r="AE127" i="46"/>
  <c r="AC121" i="46"/>
  <c r="AE128" i="46"/>
  <c r="AC122" i="46"/>
  <c r="AE129" i="46"/>
  <c r="AC123" i="46"/>
  <c r="AE130" i="46"/>
  <c r="AE131" i="46"/>
  <c r="AF131" i="46" s="1"/>
  <c r="AC125" i="46"/>
  <c r="AE132" i="46"/>
  <c r="AC126" i="46"/>
  <c r="AE133" i="46"/>
  <c r="AC127" i="46"/>
  <c r="P11" i="46"/>
  <c r="O5" i="46"/>
  <c r="Q11" i="46"/>
  <c r="R11" i="46" s="1"/>
  <c r="P12" i="46"/>
  <c r="O6" i="46"/>
  <c r="Q12" i="46"/>
  <c r="P13" i="46"/>
  <c r="O7" i="46"/>
  <c r="Q13" i="46"/>
  <c r="P14" i="46"/>
  <c r="O8" i="46"/>
  <c r="Q14" i="46"/>
  <c r="R14" i="46" s="1"/>
  <c r="P15" i="46"/>
  <c r="O9" i="46"/>
  <c r="Q15" i="46"/>
  <c r="R15" i="46" s="1"/>
  <c r="P16" i="46"/>
  <c r="O10" i="46"/>
  <c r="Q16" i="46"/>
  <c r="R16" i="46" s="1"/>
  <c r="I11" i="46"/>
  <c r="K17" i="46"/>
  <c r="L17" i="46" s="1"/>
  <c r="P17" i="46"/>
  <c r="O11" i="46"/>
  <c r="Q17" i="46"/>
  <c r="R17" i="46" s="1"/>
  <c r="O12" i="46"/>
  <c r="Q18" i="46"/>
  <c r="P19" i="46"/>
  <c r="O13" i="46"/>
  <c r="Q19" i="46"/>
  <c r="R19" i="46" s="1"/>
  <c r="P20" i="46"/>
  <c r="O14" i="46"/>
  <c r="Q20" i="46"/>
  <c r="P21" i="46"/>
  <c r="O15" i="46"/>
  <c r="Q21" i="46"/>
  <c r="R21" i="46" s="1"/>
  <c r="P22" i="46"/>
  <c r="O16" i="46"/>
  <c r="Q22" i="46"/>
  <c r="P23" i="46"/>
  <c r="O17" i="46"/>
  <c r="Q23" i="46"/>
  <c r="P24" i="46"/>
  <c r="O18" i="46"/>
  <c r="Q24" i="46"/>
  <c r="R24" i="46" s="1"/>
  <c r="P25" i="46"/>
  <c r="O19" i="46"/>
  <c r="Q25" i="46"/>
  <c r="P26" i="46"/>
  <c r="O20" i="46"/>
  <c r="Q26" i="46"/>
  <c r="R26" i="46" s="1"/>
  <c r="P27" i="46"/>
  <c r="O21" i="46"/>
  <c r="Q27" i="46"/>
  <c r="R27" i="46" s="1"/>
  <c r="P28" i="46"/>
  <c r="O22" i="46"/>
  <c r="Q28" i="46"/>
  <c r="P29" i="46"/>
  <c r="O23" i="46"/>
  <c r="Q29" i="46"/>
  <c r="R29" i="46" s="1"/>
  <c r="P30" i="46"/>
  <c r="O24" i="46"/>
  <c r="Q30" i="46"/>
  <c r="P31" i="46"/>
  <c r="O25" i="46"/>
  <c r="Q31" i="46"/>
  <c r="P32" i="46"/>
  <c r="O26" i="46"/>
  <c r="Q32" i="46"/>
  <c r="R32" i="46" s="1"/>
  <c r="P33" i="46"/>
  <c r="O27" i="46"/>
  <c r="Q33" i="46"/>
  <c r="O28" i="46"/>
  <c r="Q34" i="46"/>
  <c r="P35" i="46"/>
  <c r="O29" i="46"/>
  <c r="Q35" i="46"/>
  <c r="R35" i="46" s="1"/>
  <c r="P36" i="46"/>
  <c r="O30" i="46"/>
  <c r="Q36" i="46"/>
  <c r="P37" i="46"/>
  <c r="O31" i="46"/>
  <c r="Q37" i="46"/>
  <c r="P38" i="46"/>
  <c r="O32" i="46"/>
  <c r="Q38" i="46"/>
  <c r="R38" i="46" s="1"/>
  <c r="P39" i="46"/>
  <c r="O33" i="46"/>
  <c r="Q39" i="46"/>
  <c r="R39" i="46" s="1"/>
  <c r="P40" i="46"/>
  <c r="O34" i="46"/>
  <c r="Q40" i="46"/>
  <c r="R40" i="46" s="1"/>
  <c r="P41" i="46"/>
  <c r="O35" i="46"/>
  <c r="Q41" i="46"/>
  <c r="P42" i="46"/>
  <c r="O36" i="46"/>
  <c r="Q42" i="46"/>
  <c r="R42" i="46" s="1"/>
  <c r="P43" i="46"/>
  <c r="O37" i="46"/>
  <c r="Q43" i="46"/>
  <c r="R43" i="46" s="1"/>
  <c r="P44" i="46"/>
  <c r="O38" i="46"/>
  <c r="Q44" i="46"/>
  <c r="P45" i="46"/>
  <c r="O39" i="46"/>
  <c r="Q45" i="46"/>
  <c r="P46" i="46"/>
  <c r="O40" i="46"/>
  <c r="Q46" i="46"/>
  <c r="R46" i="46" s="1"/>
  <c r="P47" i="46"/>
  <c r="O41" i="46"/>
  <c r="Q47" i="46"/>
  <c r="R47" i="46" s="1"/>
  <c r="P48" i="46"/>
  <c r="O42" i="46"/>
  <c r="Q48" i="46"/>
  <c r="R48" i="46" s="1"/>
  <c r="P49" i="46"/>
  <c r="O43" i="46"/>
  <c r="Q49" i="46"/>
  <c r="O44" i="46"/>
  <c r="Q50" i="46"/>
  <c r="P51" i="46"/>
  <c r="O45" i="46"/>
  <c r="Q51" i="46"/>
  <c r="R51" i="46" s="1"/>
  <c r="P52" i="46"/>
  <c r="O46" i="46"/>
  <c r="Q52" i="46"/>
  <c r="P53" i="46"/>
  <c r="O47" i="46"/>
  <c r="Q53" i="46"/>
  <c r="P54" i="46"/>
  <c r="O48" i="46"/>
  <c r="Q54" i="46"/>
  <c r="R54" i="46" s="1"/>
  <c r="P55" i="46"/>
  <c r="O49" i="46"/>
  <c r="Q55" i="46"/>
  <c r="P56" i="46"/>
  <c r="O50" i="46"/>
  <c r="Q56" i="46"/>
  <c r="P57" i="46"/>
  <c r="O51" i="46"/>
  <c r="Q57" i="46"/>
  <c r="R57" i="46" s="1"/>
  <c r="P58" i="46"/>
  <c r="O52" i="46"/>
  <c r="Q58" i="46"/>
  <c r="R58" i="46" s="1"/>
  <c r="P59" i="46"/>
  <c r="O53" i="46"/>
  <c r="Q59" i="46"/>
  <c r="R59" i="46" s="1"/>
  <c r="P60" i="46"/>
  <c r="O54" i="46"/>
  <c r="Q60" i="46"/>
  <c r="P61" i="46"/>
  <c r="O55" i="46"/>
  <c r="Q61" i="46"/>
  <c r="P62" i="46"/>
  <c r="O56" i="46"/>
  <c r="Q62" i="46"/>
  <c r="R62" i="46" s="1"/>
  <c r="P63" i="46"/>
  <c r="O57" i="46"/>
  <c r="Q63" i="46"/>
  <c r="P64" i="46"/>
  <c r="O58" i="46"/>
  <c r="Q64" i="46"/>
  <c r="P65" i="46"/>
  <c r="O59" i="46"/>
  <c r="Q65" i="46"/>
  <c r="R65" i="46" s="1"/>
  <c r="O60" i="46"/>
  <c r="Q66" i="46"/>
  <c r="P67" i="46"/>
  <c r="O61" i="46"/>
  <c r="Q67" i="46"/>
  <c r="R67" i="46" s="1"/>
  <c r="P68" i="46"/>
  <c r="O62" i="46"/>
  <c r="Q68" i="46"/>
  <c r="P69" i="46"/>
  <c r="O63" i="46"/>
  <c r="Q69" i="46"/>
  <c r="P70" i="46"/>
  <c r="O64" i="46"/>
  <c r="Q70" i="46"/>
  <c r="R70" i="46" s="1"/>
  <c r="P71" i="46"/>
  <c r="O65" i="46"/>
  <c r="Q71" i="46"/>
  <c r="P72" i="46"/>
  <c r="O66" i="46"/>
  <c r="Q72" i="46"/>
  <c r="P73" i="46"/>
  <c r="O67" i="46"/>
  <c r="Q73" i="46"/>
  <c r="R73" i="46" s="1"/>
  <c r="P74" i="46"/>
  <c r="O68" i="46"/>
  <c r="Q74" i="46"/>
  <c r="R74" i="46" s="1"/>
  <c r="P75" i="46"/>
  <c r="O69" i="46"/>
  <c r="Q75" i="46"/>
  <c r="R75" i="46" s="1"/>
  <c r="P76" i="46"/>
  <c r="O70" i="46"/>
  <c r="Q76" i="46"/>
  <c r="P77" i="46"/>
  <c r="O71" i="46"/>
  <c r="Q77" i="46"/>
  <c r="P78" i="46"/>
  <c r="O72" i="46"/>
  <c r="Q78" i="46"/>
  <c r="R78" i="46" s="1"/>
  <c r="P79" i="46"/>
  <c r="O73" i="46"/>
  <c r="Q79" i="46"/>
  <c r="P80" i="46"/>
  <c r="O74" i="46"/>
  <c r="Q80" i="46"/>
  <c r="P81" i="46"/>
  <c r="O75" i="46"/>
  <c r="Q81" i="46"/>
  <c r="R81" i="46" s="1"/>
  <c r="P82" i="46"/>
  <c r="O76" i="46"/>
  <c r="Q82" i="46"/>
  <c r="R82" i="46" s="1"/>
  <c r="P83" i="46"/>
  <c r="O77" i="46"/>
  <c r="Q83" i="46"/>
  <c r="R83" i="46" s="1"/>
  <c r="P84" i="46"/>
  <c r="O78" i="46"/>
  <c r="Q84" i="46"/>
  <c r="P85" i="46"/>
  <c r="O79" i="46"/>
  <c r="Q85" i="46"/>
  <c r="P86" i="46"/>
  <c r="O80" i="46"/>
  <c r="Q86" i="46"/>
  <c r="R86" i="46" s="1"/>
  <c r="P87" i="46"/>
  <c r="O81" i="46"/>
  <c r="Q87" i="46"/>
  <c r="P88" i="46"/>
  <c r="O82" i="46"/>
  <c r="Q88" i="46"/>
  <c r="P89" i="46"/>
  <c r="O83" i="46"/>
  <c r="Q89" i="46"/>
  <c r="R89" i="46" s="1"/>
  <c r="P90" i="46"/>
  <c r="O84" i="46"/>
  <c r="Q90" i="46"/>
  <c r="R90" i="46" s="1"/>
  <c r="P91" i="46"/>
  <c r="O85" i="46"/>
  <c r="Q91" i="46"/>
  <c r="R91" i="46" s="1"/>
  <c r="P92" i="46"/>
  <c r="O86" i="46"/>
  <c r="Q92" i="46"/>
  <c r="P93" i="46"/>
  <c r="O87" i="46"/>
  <c r="Q93" i="46"/>
  <c r="P94" i="46"/>
  <c r="O88" i="46"/>
  <c r="Q94" i="46"/>
  <c r="R94" i="46" s="1"/>
  <c r="P95" i="46"/>
  <c r="O89" i="46"/>
  <c r="Q95" i="46"/>
  <c r="P96" i="46"/>
  <c r="O90" i="46"/>
  <c r="Q96" i="46"/>
  <c r="P97" i="46"/>
  <c r="O91" i="46"/>
  <c r="Q97" i="46"/>
  <c r="R97" i="46" s="1"/>
  <c r="P98" i="46"/>
  <c r="O92" i="46"/>
  <c r="Q98" i="46"/>
  <c r="R98" i="46" s="1"/>
  <c r="P99" i="46"/>
  <c r="O93" i="46"/>
  <c r="Q99" i="46"/>
  <c r="R99" i="46" s="1"/>
  <c r="P100" i="46"/>
  <c r="O94" i="46"/>
  <c r="Q100" i="46"/>
  <c r="P101" i="46"/>
  <c r="O95" i="46"/>
  <c r="Q101" i="46"/>
  <c r="P102" i="46"/>
  <c r="O96" i="46"/>
  <c r="Q102" i="46"/>
  <c r="R102" i="46" s="1"/>
  <c r="P103" i="46"/>
  <c r="O97" i="46"/>
  <c r="Q103" i="46"/>
  <c r="P104" i="46"/>
  <c r="O98" i="46"/>
  <c r="Q104" i="46"/>
  <c r="P105" i="46"/>
  <c r="O99" i="46"/>
  <c r="Q105" i="46"/>
  <c r="R105" i="46" s="1"/>
  <c r="P106" i="46"/>
  <c r="O100" i="46"/>
  <c r="Q106" i="46"/>
  <c r="R106" i="46" s="1"/>
  <c r="P107" i="46"/>
  <c r="O101" i="46"/>
  <c r="Q107" i="46"/>
  <c r="R107" i="46" s="1"/>
  <c r="P108" i="46"/>
  <c r="O102" i="46"/>
  <c r="Q108" i="46"/>
  <c r="P109" i="46"/>
  <c r="O103" i="46"/>
  <c r="Q109" i="46"/>
  <c r="P110" i="46"/>
  <c r="O104" i="46"/>
  <c r="Q110" i="46"/>
  <c r="R110" i="46" s="1"/>
  <c r="P111" i="46"/>
  <c r="O105" i="46"/>
  <c r="Q111" i="46"/>
  <c r="P112" i="46"/>
  <c r="O106" i="46"/>
  <c r="Q112" i="46"/>
  <c r="P113" i="46"/>
  <c r="O107" i="46"/>
  <c r="Q113" i="46"/>
  <c r="R113" i="46" s="1"/>
  <c r="P114" i="46"/>
  <c r="O108" i="46"/>
  <c r="Q114" i="46"/>
  <c r="R114" i="46" s="1"/>
  <c r="P115" i="46"/>
  <c r="O109" i="46"/>
  <c r="Q115" i="46"/>
  <c r="R115" i="46" s="1"/>
  <c r="P116" i="46"/>
  <c r="O110" i="46"/>
  <c r="Q116" i="46"/>
  <c r="P117" i="46"/>
  <c r="O111" i="46"/>
  <c r="Q117" i="46"/>
  <c r="P118" i="46"/>
  <c r="O112" i="46"/>
  <c r="Q118" i="46"/>
  <c r="R118" i="46" s="1"/>
  <c r="P119" i="46"/>
  <c r="O113" i="46"/>
  <c r="Q119" i="46"/>
  <c r="P120" i="46"/>
  <c r="O114" i="46"/>
  <c r="Q120" i="46"/>
  <c r="P121" i="46"/>
  <c r="O115" i="46"/>
  <c r="Q121" i="46"/>
  <c r="R121" i="46" s="1"/>
  <c r="P122" i="46"/>
  <c r="O116" i="46"/>
  <c r="Q122" i="46"/>
  <c r="R122" i="46" s="1"/>
  <c r="P123" i="46"/>
  <c r="O117" i="46"/>
  <c r="Q123" i="46"/>
  <c r="R123" i="46" s="1"/>
  <c r="P124" i="46"/>
  <c r="O118" i="46"/>
  <c r="Q124" i="46"/>
  <c r="P125" i="46"/>
  <c r="O119" i="46"/>
  <c r="Q125" i="46"/>
  <c r="P126" i="46"/>
  <c r="O120" i="46"/>
  <c r="Q126" i="46"/>
  <c r="R126" i="46" s="1"/>
  <c r="P127" i="46"/>
  <c r="O121" i="46"/>
  <c r="Q127" i="46"/>
  <c r="P128" i="46"/>
  <c r="O122" i="46"/>
  <c r="Q128" i="46"/>
  <c r="P129" i="46"/>
  <c r="O123" i="46"/>
  <c r="Q129" i="46"/>
  <c r="P130" i="46"/>
  <c r="O124" i="46"/>
  <c r="Q130" i="46"/>
  <c r="P131" i="46"/>
  <c r="O125" i="46"/>
  <c r="Q131" i="46"/>
  <c r="P132" i="46"/>
  <c r="O126" i="46"/>
  <c r="Q132" i="46"/>
  <c r="P133" i="46"/>
  <c r="O127" i="46"/>
  <c r="Q133" i="46"/>
  <c r="V134" i="46"/>
  <c r="V135" i="46"/>
  <c r="V136" i="46"/>
  <c r="V137" i="46"/>
  <c r="V138" i="46"/>
  <c r="V139" i="46"/>
  <c r="X11" i="46"/>
  <c r="Y11" i="46" s="1"/>
  <c r="V5" i="46"/>
  <c r="X12" i="46"/>
  <c r="Y12" i="46" s="1"/>
  <c r="V6" i="46"/>
  <c r="X13" i="46"/>
  <c r="Y13" i="46" s="1"/>
  <c r="V7" i="46"/>
  <c r="X14" i="46"/>
  <c r="Y14" i="46" s="1"/>
  <c r="V8" i="46"/>
  <c r="X15" i="46"/>
  <c r="Y15" i="46" s="1"/>
  <c r="V9" i="46"/>
  <c r="X16" i="46"/>
  <c r="Y16" i="46" s="1"/>
  <c r="V10" i="46"/>
  <c r="X17" i="46"/>
  <c r="Y17" i="46" s="1"/>
  <c r="V11" i="46"/>
  <c r="X18" i="46"/>
  <c r="Y18" i="46" s="1"/>
  <c r="V12" i="46"/>
  <c r="X19" i="46"/>
  <c r="Y19" i="46" s="1"/>
  <c r="V13" i="46"/>
  <c r="X20" i="46"/>
  <c r="Y20" i="46" s="1"/>
  <c r="V14" i="46"/>
  <c r="X21" i="46"/>
  <c r="Y21" i="46" s="1"/>
  <c r="V15" i="46"/>
  <c r="X22" i="46"/>
  <c r="Y22" i="46" s="1"/>
  <c r="V16" i="46"/>
  <c r="X23" i="46"/>
  <c r="Y23" i="46" s="1"/>
  <c r="V17" i="46"/>
  <c r="X24" i="46"/>
  <c r="Y24" i="46" s="1"/>
  <c r="V18" i="46"/>
  <c r="X25" i="46"/>
  <c r="Y25" i="46" s="1"/>
  <c r="V19" i="46"/>
  <c r="X26" i="46"/>
  <c r="Y26" i="46" s="1"/>
  <c r="V20" i="46"/>
  <c r="X27" i="46"/>
  <c r="Y27" i="46" s="1"/>
  <c r="V21" i="46"/>
  <c r="X28" i="46"/>
  <c r="Y28" i="46" s="1"/>
  <c r="V22" i="46"/>
  <c r="X29" i="46"/>
  <c r="Y29" i="46" s="1"/>
  <c r="V23" i="46"/>
  <c r="X30" i="46"/>
  <c r="Y30" i="46" s="1"/>
  <c r="V24" i="46"/>
  <c r="X31" i="46"/>
  <c r="Y31" i="46" s="1"/>
  <c r="V25" i="46"/>
  <c r="X32" i="46"/>
  <c r="Y32" i="46" s="1"/>
  <c r="V26" i="46"/>
  <c r="X33" i="46"/>
  <c r="Y33" i="46" s="1"/>
  <c r="V27" i="46"/>
  <c r="X34" i="46"/>
  <c r="Y34" i="46" s="1"/>
  <c r="V28" i="46"/>
  <c r="X35" i="46"/>
  <c r="Y35" i="46" s="1"/>
  <c r="V29" i="46"/>
  <c r="X36" i="46"/>
  <c r="Y36" i="46" s="1"/>
  <c r="V30" i="46"/>
  <c r="X37" i="46"/>
  <c r="Y37" i="46" s="1"/>
  <c r="V31" i="46"/>
  <c r="X38" i="46"/>
  <c r="Y38" i="46" s="1"/>
  <c r="V32" i="46"/>
  <c r="X39" i="46"/>
  <c r="Y39" i="46" s="1"/>
  <c r="V33" i="46"/>
  <c r="X40" i="46"/>
  <c r="Y40" i="46" s="1"/>
  <c r="V34" i="46"/>
  <c r="X41" i="46"/>
  <c r="Y41" i="46" s="1"/>
  <c r="V35" i="46"/>
  <c r="X42" i="46"/>
  <c r="Y42" i="46" s="1"/>
  <c r="V36" i="46"/>
  <c r="X43" i="46"/>
  <c r="Y43" i="46" s="1"/>
  <c r="V37" i="46"/>
  <c r="X44" i="46"/>
  <c r="Y44" i="46" s="1"/>
  <c r="V38" i="46"/>
  <c r="X45" i="46"/>
  <c r="Y45" i="46" s="1"/>
  <c r="V39" i="46"/>
  <c r="X46" i="46"/>
  <c r="Y46" i="46" s="1"/>
  <c r="V40" i="46"/>
  <c r="X47" i="46"/>
  <c r="Y47" i="46" s="1"/>
  <c r="V41" i="46"/>
  <c r="X48" i="46"/>
  <c r="Y48" i="46" s="1"/>
  <c r="V42" i="46"/>
  <c r="X49" i="46"/>
  <c r="Y49" i="46" s="1"/>
  <c r="V43" i="46"/>
  <c r="X50" i="46"/>
  <c r="Y50" i="46" s="1"/>
  <c r="V44" i="46"/>
  <c r="X51" i="46"/>
  <c r="Y51" i="46" s="1"/>
  <c r="V45" i="46"/>
  <c r="X52" i="46"/>
  <c r="Y52" i="46" s="1"/>
  <c r="V46" i="46"/>
  <c r="X53" i="46"/>
  <c r="Y53" i="46" s="1"/>
  <c r="V47" i="46"/>
  <c r="X54" i="46"/>
  <c r="Y54" i="46" s="1"/>
  <c r="V48" i="46"/>
  <c r="X55" i="46"/>
  <c r="Y55" i="46" s="1"/>
  <c r="V49" i="46"/>
  <c r="X56" i="46"/>
  <c r="Y56" i="46" s="1"/>
  <c r="V50" i="46"/>
  <c r="X57" i="46"/>
  <c r="Y57" i="46" s="1"/>
  <c r="V51" i="46"/>
  <c r="X58" i="46"/>
  <c r="Y58" i="46" s="1"/>
  <c r="V52" i="46"/>
  <c r="X59" i="46"/>
  <c r="Y59" i="46" s="1"/>
  <c r="V53" i="46"/>
  <c r="X60" i="46"/>
  <c r="Y60" i="46" s="1"/>
  <c r="V54" i="46"/>
  <c r="X61" i="46"/>
  <c r="Y61" i="46" s="1"/>
  <c r="V55" i="46"/>
  <c r="X62" i="46"/>
  <c r="Y62" i="46" s="1"/>
  <c r="V56" i="46"/>
  <c r="X63" i="46"/>
  <c r="Y63" i="46" s="1"/>
  <c r="V57" i="46"/>
  <c r="X64" i="46"/>
  <c r="Y64" i="46" s="1"/>
  <c r="V58" i="46"/>
  <c r="X65" i="46"/>
  <c r="Y65" i="46" s="1"/>
  <c r="V59" i="46"/>
  <c r="X66" i="46"/>
  <c r="Y66" i="46" s="1"/>
  <c r="V60" i="46"/>
  <c r="X67" i="46"/>
  <c r="Y67" i="46" s="1"/>
  <c r="V61" i="46"/>
  <c r="X68" i="46"/>
  <c r="Y68" i="46" s="1"/>
  <c r="V62" i="46"/>
  <c r="X69" i="46"/>
  <c r="Y69" i="46" s="1"/>
  <c r="V63" i="46"/>
  <c r="X70" i="46"/>
  <c r="Y70" i="46" s="1"/>
  <c r="V64" i="46"/>
  <c r="X71" i="46"/>
  <c r="Y71" i="46" s="1"/>
  <c r="V65" i="46"/>
  <c r="X72" i="46"/>
  <c r="Y72" i="46" s="1"/>
  <c r="V66" i="46"/>
  <c r="X73" i="46"/>
  <c r="Y73" i="46" s="1"/>
  <c r="V67" i="46"/>
  <c r="X74" i="46"/>
  <c r="Y74" i="46" s="1"/>
  <c r="V68" i="46"/>
  <c r="X75" i="46"/>
  <c r="Y75" i="46" s="1"/>
  <c r="V69" i="46"/>
  <c r="X76" i="46"/>
  <c r="Y76" i="46" s="1"/>
  <c r="V70" i="46"/>
  <c r="X77" i="46"/>
  <c r="Y77" i="46" s="1"/>
  <c r="V71" i="46"/>
  <c r="X78" i="46"/>
  <c r="Y78" i="46" s="1"/>
  <c r="V72" i="46"/>
  <c r="X79" i="46"/>
  <c r="Y79" i="46" s="1"/>
  <c r="V73" i="46"/>
  <c r="X80" i="46"/>
  <c r="Y80" i="46" s="1"/>
  <c r="V74" i="46"/>
  <c r="X81" i="46"/>
  <c r="Y81" i="46" s="1"/>
  <c r="V75" i="46"/>
  <c r="X82" i="46"/>
  <c r="Y82" i="46" s="1"/>
  <c r="V76" i="46"/>
  <c r="X83" i="46"/>
  <c r="Y83" i="46" s="1"/>
  <c r="V77" i="46"/>
  <c r="X84" i="46"/>
  <c r="Y84" i="46" s="1"/>
  <c r="V78" i="46"/>
  <c r="X85" i="46"/>
  <c r="Y85" i="46" s="1"/>
  <c r="V79" i="46"/>
  <c r="X86" i="46"/>
  <c r="Y86" i="46" s="1"/>
  <c r="V80" i="46"/>
  <c r="X87" i="46"/>
  <c r="Y87" i="46" s="1"/>
  <c r="V81" i="46"/>
  <c r="X88" i="46"/>
  <c r="Y88" i="46" s="1"/>
  <c r="V82" i="46"/>
  <c r="X89" i="46"/>
  <c r="Y89" i="46" s="1"/>
  <c r="V83" i="46"/>
  <c r="X90" i="46"/>
  <c r="Y90" i="46" s="1"/>
  <c r="V84" i="46"/>
  <c r="X91" i="46"/>
  <c r="Y91" i="46" s="1"/>
  <c r="V85" i="46"/>
  <c r="X92" i="46"/>
  <c r="Y92" i="46" s="1"/>
  <c r="V86" i="46"/>
  <c r="X93" i="46"/>
  <c r="Y93" i="46" s="1"/>
  <c r="V87" i="46"/>
  <c r="X94" i="46"/>
  <c r="Y94" i="46" s="1"/>
  <c r="V88" i="46"/>
  <c r="X95" i="46"/>
  <c r="Y95" i="46" s="1"/>
  <c r="V89" i="46"/>
  <c r="X96" i="46"/>
  <c r="Y96" i="46" s="1"/>
  <c r="V90" i="46"/>
  <c r="X97" i="46"/>
  <c r="Y97" i="46" s="1"/>
  <c r="V91" i="46"/>
  <c r="X98" i="46"/>
  <c r="Y98" i="46" s="1"/>
  <c r="V92" i="46"/>
  <c r="X99" i="46"/>
  <c r="Y99" i="46" s="1"/>
  <c r="V93" i="46"/>
  <c r="X100" i="46"/>
  <c r="Y100" i="46" s="1"/>
  <c r="V94" i="46"/>
  <c r="X101" i="46"/>
  <c r="Y101" i="46" s="1"/>
  <c r="V95" i="46"/>
  <c r="X102" i="46"/>
  <c r="Y102" i="46" s="1"/>
  <c r="V96" i="46"/>
  <c r="X103" i="46"/>
  <c r="Y103" i="46" s="1"/>
  <c r="V97" i="46"/>
  <c r="X104" i="46"/>
  <c r="Y104" i="46" s="1"/>
  <c r="V98" i="46"/>
  <c r="X105" i="46"/>
  <c r="Y105" i="46" s="1"/>
  <c r="V99" i="46"/>
  <c r="X106" i="46"/>
  <c r="Y106" i="46" s="1"/>
  <c r="V100" i="46"/>
  <c r="X107" i="46"/>
  <c r="Y107" i="46" s="1"/>
  <c r="V101" i="46"/>
  <c r="X108" i="46"/>
  <c r="Y108" i="46" s="1"/>
  <c r="V102" i="46"/>
  <c r="X109" i="46"/>
  <c r="Y109" i="46" s="1"/>
  <c r="V103" i="46"/>
  <c r="X110" i="46"/>
  <c r="Y110" i="46" s="1"/>
  <c r="V104" i="46"/>
  <c r="X111" i="46"/>
  <c r="Y111" i="46" s="1"/>
  <c r="V105" i="46"/>
  <c r="X112" i="46"/>
  <c r="Y112" i="46" s="1"/>
  <c r="V106" i="46"/>
  <c r="X113" i="46"/>
  <c r="Y113" i="46" s="1"/>
  <c r="V107" i="46"/>
  <c r="X114" i="46"/>
  <c r="Y114" i="46" s="1"/>
  <c r="V108" i="46"/>
  <c r="X115" i="46"/>
  <c r="Y115" i="46" s="1"/>
  <c r="V109" i="46"/>
  <c r="X116" i="46"/>
  <c r="Y116" i="46" s="1"/>
  <c r="V110" i="46"/>
  <c r="X117" i="46"/>
  <c r="Y117" i="46" s="1"/>
  <c r="V111" i="46"/>
  <c r="X118" i="46"/>
  <c r="Y118" i="46" s="1"/>
  <c r="V112" i="46"/>
  <c r="X119" i="46"/>
  <c r="Y119" i="46" s="1"/>
  <c r="V113" i="46"/>
  <c r="X120" i="46"/>
  <c r="Y120" i="46" s="1"/>
  <c r="V114" i="46"/>
  <c r="X121" i="46"/>
  <c r="Y121" i="46" s="1"/>
  <c r="V115" i="46"/>
  <c r="X122" i="46"/>
  <c r="Y122" i="46" s="1"/>
  <c r="V116" i="46"/>
  <c r="X123" i="46"/>
  <c r="Y123" i="46" s="1"/>
  <c r="V117" i="46"/>
  <c r="X124" i="46"/>
  <c r="Y124" i="46" s="1"/>
  <c r="V118" i="46"/>
  <c r="X125" i="46"/>
  <c r="Y125" i="46" s="1"/>
  <c r="V119" i="46"/>
  <c r="X126" i="46"/>
  <c r="Y126" i="46" s="1"/>
  <c r="V120" i="46"/>
  <c r="X127" i="46"/>
  <c r="Y127" i="46" s="1"/>
  <c r="V121" i="46"/>
  <c r="X128" i="46"/>
  <c r="Y128" i="46" s="1"/>
  <c r="V122" i="46"/>
  <c r="X129" i="46"/>
  <c r="Y129" i="46" s="1"/>
  <c r="V123" i="46"/>
  <c r="X130" i="46"/>
  <c r="Y130" i="46" s="1"/>
  <c r="V124" i="46"/>
  <c r="X131" i="46"/>
  <c r="Y131" i="46" s="1"/>
  <c r="V125" i="46"/>
  <c r="X132" i="46"/>
  <c r="Y132" i="46" s="1"/>
  <c r="V126" i="46"/>
  <c r="X133" i="46"/>
  <c r="Y133" i="46" s="1"/>
  <c r="V127" i="46"/>
  <c r="G5" i="47"/>
  <c r="G6" i="47"/>
  <c r="G7" i="47"/>
  <c r="G8" i="47"/>
  <c r="G9" i="47"/>
  <c r="G10" i="47"/>
  <c r="G11" i="47"/>
  <c r="G12" i="47"/>
  <c r="G13" i="47"/>
  <c r="G14" i="47"/>
  <c r="G15" i="47"/>
  <c r="G16" i="47"/>
  <c r="G17" i="47"/>
  <c r="G18" i="47"/>
  <c r="G19" i="47"/>
  <c r="G20" i="47"/>
  <c r="G21" i="47"/>
  <c r="G22" i="47"/>
  <c r="G23" i="47"/>
  <c r="G24" i="47"/>
  <c r="G25" i="47"/>
  <c r="G26" i="47"/>
  <c r="G27" i="47"/>
  <c r="G28" i="47"/>
  <c r="G29" i="47"/>
  <c r="G30" i="47"/>
  <c r="G31" i="47"/>
  <c r="G32" i="47"/>
  <c r="G33" i="47"/>
  <c r="G34" i="47"/>
  <c r="G35" i="47"/>
  <c r="G36" i="47"/>
  <c r="G37" i="47"/>
  <c r="G38" i="47"/>
  <c r="G39" i="47"/>
  <c r="G40" i="47"/>
  <c r="G41" i="47"/>
  <c r="G42" i="47"/>
  <c r="G43" i="47"/>
  <c r="G44" i="47"/>
  <c r="G45" i="47"/>
  <c r="G46" i="47"/>
  <c r="G47" i="47"/>
  <c r="G48" i="47"/>
  <c r="G49" i="47"/>
  <c r="G50" i="47"/>
  <c r="G51" i="47"/>
  <c r="G52" i="47"/>
  <c r="G53" i="47"/>
  <c r="G54" i="47"/>
  <c r="G55" i="47"/>
  <c r="G56" i="47"/>
  <c r="G57" i="47"/>
  <c r="G58" i="47"/>
  <c r="G59" i="47"/>
  <c r="G60" i="47"/>
  <c r="G61" i="47"/>
  <c r="G62" i="47"/>
  <c r="G63" i="47"/>
  <c r="G64" i="47"/>
  <c r="G65" i="47"/>
  <c r="G66" i="47"/>
  <c r="G67" i="47"/>
  <c r="G68" i="47"/>
  <c r="G69" i="47"/>
  <c r="G70" i="47"/>
  <c r="G71" i="47"/>
  <c r="G72" i="47"/>
  <c r="G73" i="47"/>
  <c r="G74" i="47"/>
  <c r="G75" i="47"/>
  <c r="G76" i="47"/>
  <c r="G77" i="47"/>
  <c r="G78" i="47"/>
  <c r="G79" i="47"/>
  <c r="G80" i="47"/>
  <c r="G81" i="47"/>
  <c r="G82" i="47"/>
  <c r="G83" i="47"/>
  <c r="G84" i="47"/>
  <c r="G85" i="47"/>
  <c r="G86" i="47"/>
  <c r="G87" i="47"/>
  <c r="G88" i="47"/>
  <c r="G89" i="47"/>
  <c r="G90" i="47"/>
  <c r="G91" i="47"/>
  <c r="G92" i="47"/>
  <c r="G93" i="47"/>
  <c r="G94" i="47"/>
  <c r="G95" i="47"/>
  <c r="G96" i="47"/>
  <c r="G97" i="47"/>
  <c r="G98" i="47"/>
  <c r="G99" i="47"/>
  <c r="G100" i="47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G139" i="47"/>
  <c r="I5" i="46"/>
  <c r="I6" i="46"/>
  <c r="I7" i="46"/>
  <c r="I8" i="46"/>
  <c r="I9" i="46"/>
  <c r="I10" i="46"/>
  <c r="I12" i="46"/>
  <c r="I13" i="46"/>
  <c r="I14" i="46"/>
  <c r="I15" i="46"/>
  <c r="I16" i="46"/>
  <c r="I17" i="46"/>
  <c r="I18" i="46"/>
  <c r="I19" i="46"/>
  <c r="I20" i="46"/>
  <c r="I21" i="46"/>
  <c r="I22" i="46"/>
  <c r="I23" i="46"/>
  <c r="I24" i="46"/>
  <c r="I25" i="46"/>
  <c r="I26" i="46"/>
  <c r="I27" i="46"/>
  <c r="I28" i="46"/>
  <c r="I29" i="46"/>
  <c r="I30" i="46"/>
  <c r="I31" i="46"/>
  <c r="I32" i="46"/>
  <c r="I33" i="46"/>
  <c r="I34" i="46"/>
  <c r="I35" i="46"/>
  <c r="I36" i="46"/>
  <c r="I37" i="46"/>
  <c r="I38" i="46"/>
  <c r="I39" i="46"/>
  <c r="I40" i="46"/>
  <c r="I41" i="46"/>
  <c r="I42" i="46"/>
  <c r="I43" i="46"/>
  <c r="I44" i="46"/>
  <c r="I45" i="46"/>
  <c r="I46" i="46"/>
  <c r="I47" i="46"/>
  <c r="I48" i="46"/>
  <c r="I49" i="46"/>
  <c r="I50" i="46"/>
  <c r="I51" i="46"/>
  <c r="I52" i="46"/>
  <c r="I53" i="46"/>
  <c r="I54" i="46"/>
  <c r="I55" i="46"/>
  <c r="I56" i="46"/>
  <c r="I57" i="46"/>
  <c r="I58" i="46"/>
  <c r="I59" i="46"/>
  <c r="I60" i="46"/>
  <c r="I61" i="46"/>
  <c r="I62" i="46"/>
  <c r="I63" i="46"/>
  <c r="I64" i="46"/>
  <c r="I65" i="46"/>
  <c r="I66" i="46"/>
  <c r="I67" i="46"/>
  <c r="I68" i="46"/>
  <c r="I69" i="46"/>
  <c r="I70" i="46"/>
  <c r="I71" i="46"/>
  <c r="I72" i="46"/>
  <c r="I73" i="46"/>
  <c r="I74" i="46"/>
  <c r="I75" i="46"/>
  <c r="I76" i="46"/>
  <c r="I77" i="46"/>
  <c r="I78" i="46"/>
  <c r="I79" i="46"/>
  <c r="I80" i="46"/>
  <c r="I81" i="46"/>
  <c r="I82" i="46"/>
  <c r="I83" i="46"/>
  <c r="I84" i="46"/>
  <c r="I85" i="46"/>
  <c r="I86" i="46"/>
  <c r="I87" i="46"/>
  <c r="I88" i="46"/>
  <c r="I89" i="46"/>
  <c r="I90" i="46"/>
  <c r="I91" i="46"/>
  <c r="I92" i="46"/>
  <c r="I93" i="46"/>
  <c r="I94" i="46"/>
  <c r="I95" i="46"/>
  <c r="I96" i="46"/>
  <c r="I97" i="46"/>
  <c r="I98" i="46"/>
  <c r="I99" i="46"/>
  <c r="I100" i="46"/>
  <c r="I101" i="46"/>
  <c r="I102" i="46"/>
  <c r="I103" i="46"/>
  <c r="I104" i="46"/>
  <c r="I105" i="46"/>
  <c r="I106" i="46"/>
  <c r="I107" i="46"/>
  <c r="I108" i="46"/>
  <c r="I109" i="46"/>
  <c r="I110" i="46"/>
  <c r="I111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I139" i="46"/>
  <c r="AF137" i="1"/>
  <c r="AF138" i="1"/>
  <c r="P141" i="20" l="1"/>
  <c r="P145" i="20"/>
  <c r="P143" i="20"/>
  <c r="T142" i="20"/>
  <c r="P144" i="20"/>
  <c r="P142" i="20"/>
  <c r="Q144" i="1"/>
  <c r="U144" i="1"/>
  <c r="T141" i="20"/>
  <c r="Q143" i="1"/>
  <c r="U140" i="1"/>
  <c r="Q141" i="1"/>
  <c r="AC141" i="1"/>
  <c r="AC140" i="1"/>
  <c r="Q142" i="1"/>
  <c r="Q140" i="1"/>
  <c r="AD117" i="46"/>
  <c r="AI111" i="46"/>
  <c r="AC111" i="46"/>
  <c r="AP132" i="46"/>
  <c r="AQ132" i="46" s="1"/>
  <c r="AJ132" i="46"/>
  <c r="AD130" i="46"/>
  <c r="AF130" i="46" s="1"/>
  <c r="AI124" i="46"/>
  <c r="AC124" i="46"/>
  <c r="AD129" i="46"/>
  <c r="AD122" i="46"/>
  <c r="AI116" i="46"/>
  <c r="AD121" i="46"/>
  <c r="AC116" i="46"/>
  <c r="AD114" i="46"/>
  <c r="AF114" i="46" s="1"/>
  <c r="AI108" i="46"/>
  <c r="AD113" i="46"/>
  <c r="AF113" i="46" s="1"/>
  <c r="AC108" i="46"/>
  <c r="AD106" i="46"/>
  <c r="AI100" i="46"/>
  <c r="AD105" i="46"/>
  <c r="AC100" i="46"/>
  <c r="AD98" i="46"/>
  <c r="AF98" i="46" s="1"/>
  <c r="AI92" i="46"/>
  <c r="AC92" i="46"/>
  <c r="AD90" i="46"/>
  <c r="AI84" i="46"/>
  <c r="AD89" i="46"/>
  <c r="AC84" i="46"/>
  <c r="AD82" i="46"/>
  <c r="AI76" i="46"/>
  <c r="AC76" i="46"/>
  <c r="AD74" i="46"/>
  <c r="AI68" i="46"/>
  <c r="AC68" i="46"/>
  <c r="AD66" i="46"/>
  <c r="AI60" i="46"/>
  <c r="AC60" i="46"/>
  <c r="AD65" i="46"/>
  <c r="AF65" i="46" s="1"/>
  <c r="AD58" i="46"/>
  <c r="AI52" i="46"/>
  <c r="AD57" i="46"/>
  <c r="AF57" i="46" s="1"/>
  <c r="AC52" i="46"/>
  <c r="AD50" i="46"/>
  <c r="AI44" i="46"/>
  <c r="AD49" i="46"/>
  <c r="AC44" i="46"/>
  <c r="AD40" i="46"/>
  <c r="AI34" i="46"/>
  <c r="AD26" i="46"/>
  <c r="AI20" i="46"/>
  <c r="AD25" i="46"/>
  <c r="AC20" i="46"/>
  <c r="L50" i="46"/>
  <c r="P50" i="46"/>
  <c r="R50" i="46" s="1"/>
  <c r="L18" i="46"/>
  <c r="P18" i="46"/>
  <c r="AD75" i="46"/>
  <c r="AF75" i="46" s="1"/>
  <c r="AI69" i="46"/>
  <c r="AD51" i="46"/>
  <c r="AI45" i="46"/>
  <c r="V131" i="46"/>
  <c r="R131" i="46"/>
  <c r="AF117" i="46"/>
  <c r="AF74" i="46"/>
  <c r="AF40" i="46"/>
  <c r="AP123" i="46"/>
  <c r="AJ123" i="46"/>
  <c r="AF66" i="46"/>
  <c r="V128" i="46"/>
  <c r="R128" i="46"/>
  <c r="R120" i="46"/>
  <c r="R112" i="46"/>
  <c r="R104" i="46"/>
  <c r="R96" i="46"/>
  <c r="R88" i="46"/>
  <c r="R80" i="46"/>
  <c r="R72" i="46"/>
  <c r="R64" i="46"/>
  <c r="R56" i="46"/>
  <c r="R45" i="46"/>
  <c r="R37" i="46"/>
  <c r="R13" i="46"/>
  <c r="AF121" i="46"/>
  <c r="AF108" i="46"/>
  <c r="AF82" i="46"/>
  <c r="AF23" i="46"/>
  <c r="AF122" i="46"/>
  <c r="AF79" i="46"/>
  <c r="V133" i="46"/>
  <c r="R133" i="46"/>
  <c r="R125" i="46"/>
  <c r="R117" i="46"/>
  <c r="R109" i="46"/>
  <c r="R101" i="46"/>
  <c r="R93" i="46"/>
  <c r="R85" i="46"/>
  <c r="R77" i="46"/>
  <c r="R69" i="46"/>
  <c r="R61" i="46"/>
  <c r="R53" i="46"/>
  <c r="R34" i="46"/>
  <c r="R31" i="46"/>
  <c r="R23" i="46"/>
  <c r="AF129" i="46"/>
  <c r="AF99" i="46"/>
  <c r="AF90" i="46"/>
  <c r="AC45" i="46"/>
  <c r="AF43" i="46"/>
  <c r="Y144" i="46"/>
  <c r="V130" i="46"/>
  <c r="R130" i="46"/>
  <c r="AF120" i="46"/>
  <c r="AF60" i="46"/>
  <c r="AF51" i="46"/>
  <c r="AF26" i="46"/>
  <c r="AD111" i="46"/>
  <c r="AF111" i="46" s="1"/>
  <c r="AI105" i="46"/>
  <c r="AP59" i="46"/>
  <c r="AJ59" i="46"/>
  <c r="R127" i="46"/>
  <c r="R119" i="46"/>
  <c r="R111" i="46"/>
  <c r="R103" i="46"/>
  <c r="R95" i="46"/>
  <c r="R87" i="46"/>
  <c r="R79" i="46"/>
  <c r="R71" i="46"/>
  <c r="R63" i="46"/>
  <c r="R55" i="46"/>
  <c r="R33" i="46"/>
  <c r="R25" i="46"/>
  <c r="R12" i="46"/>
  <c r="R144" i="46" s="1"/>
  <c r="AF128" i="46"/>
  <c r="AF106" i="46"/>
  <c r="AF89" i="46"/>
  <c r="AF68" i="46"/>
  <c r="AF50" i="46"/>
  <c r="AD53" i="46"/>
  <c r="AF53" i="46" s="1"/>
  <c r="AI47" i="46"/>
  <c r="AC47" i="46"/>
  <c r="AD23" i="46"/>
  <c r="AI17" i="46"/>
  <c r="V132" i="46"/>
  <c r="R132" i="46"/>
  <c r="R124" i="46"/>
  <c r="R116" i="46"/>
  <c r="R108" i="46"/>
  <c r="R100" i="46"/>
  <c r="R92" i="46"/>
  <c r="R84" i="46"/>
  <c r="R76" i="46"/>
  <c r="R68" i="46"/>
  <c r="P66" i="46"/>
  <c r="R66" i="46" s="1"/>
  <c r="R60" i="46"/>
  <c r="R52" i="46"/>
  <c r="R49" i="46"/>
  <c r="R41" i="46"/>
  <c r="R30" i="46"/>
  <c r="R22" i="46"/>
  <c r="AF76" i="46"/>
  <c r="AF25" i="46"/>
  <c r="AD123" i="46"/>
  <c r="AD115" i="46"/>
  <c r="AF115" i="46" s="1"/>
  <c r="V129" i="46"/>
  <c r="R129" i="46"/>
  <c r="AF123" i="46"/>
  <c r="AF105" i="46"/>
  <c r="AF101" i="46"/>
  <c r="AC69" i="46"/>
  <c r="AF58" i="46"/>
  <c r="AF49" i="46"/>
  <c r="AD103" i="46"/>
  <c r="AF103" i="46" s="1"/>
  <c r="AI97" i="46"/>
  <c r="AD109" i="46"/>
  <c r="AF109" i="46" s="1"/>
  <c r="AI103" i="46"/>
  <c r="AP133" i="46"/>
  <c r="AQ133" i="46" s="1"/>
  <c r="AJ133" i="46"/>
  <c r="AD91" i="46"/>
  <c r="AF91" i="46" s="1"/>
  <c r="AI85" i="46"/>
  <c r="AD71" i="46"/>
  <c r="AF71" i="46" s="1"/>
  <c r="AI65" i="46"/>
  <c r="AP83" i="46"/>
  <c r="AD32" i="46"/>
  <c r="AF32" i="46" s="1"/>
  <c r="AI26" i="46"/>
  <c r="AD16" i="46"/>
  <c r="AF16" i="46" s="1"/>
  <c r="AI10" i="46"/>
  <c r="AD31" i="46"/>
  <c r="AF31" i="46" s="1"/>
  <c r="AI25" i="46"/>
  <c r="AP107" i="46"/>
  <c r="AD39" i="46"/>
  <c r="AF39" i="46" s="1"/>
  <c r="AI33" i="46"/>
  <c r="L122" i="46"/>
  <c r="AP117" i="46"/>
  <c r="R18" i="46"/>
  <c r="AD101" i="46"/>
  <c r="AI95" i="46"/>
  <c r="AD61" i="46"/>
  <c r="AF61" i="46" s="1"/>
  <c r="AI55" i="46"/>
  <c r="AD128" i="46"/>
  <c r="AI122" i="46"/>
  <c r="AD120" i="46"/>
  <c r="AI114" i="46"/>
  <c r="AD112" i="46"/>
  <c r="AF112" i="46" s="1"/>
  <c r="AI106" i="46"/>
  <c r="AD104" i="46"/>
  <c r="AF104" i="46" s="1"/>
  <c r="AI98" i="46"/>
  <c r="AD96" i="46"/>
  <c r="AF96" i="46" s="1"/>
  <c r="AI90" i="46"/>
  <c r="AD88" i="46"/>
  <c r="AF88" i="46" s="1"/>
  <c r="AI82" i="46"/>
  <c r="AD80" i="46"/>
  <c r="AF80" i="46" s="1"/>
  <c r="AI74" i="46"/>
  <c r="AD72" i="46"/>
  <c r="AF72" i="46" s="1"/>
  <c r="AI66" i="46"/>
  <c r="AD64" i="46"/>
  <c r="AF64" i="46" s="1"/>
  <c r="AI58" i="46"/>
  <c r="AD56" i="46"/>
  <c r="AF56" i="46" s="1"/>
  <c r="AI50" i="46"/>
  <c r="AD48" i="46"/>
  <c r="AF48" i="46" s="1"/>
  <c r="AI42" i="46"/>
  <c r="AD36" i="46"/>
  <c r="AF36" i="46" s="1"/>
  <c r="AI30" i="46"/>
  <c r="AD22" i="46"/>
  <c r="AF22" i="46" s="1"/>
  <c r="AI16" i="46"/>
  <c r="R134" i="46"/>
  <c r="L118" i="46"/>
  <c r="AD69" i="46"/>
  <c r="AF69" i="46" s="1"/>
  <c r="AI63" i="46"/>
  <c r="AD47" i="46"/>
  <c r="AF47" i="46" s="1"/>
  <c r="AI41" i="46"/>
  <c r="AD43" i="46"/>
  <c r="AI37" i="46"/>
  <c r="AD19" i="46"/>
  <c r="AF19" i="46" s="1"/>
  <c r="AI13" i="46"/>
  <c r="AP51" i="46"/>
  <c r="AK57" i="46"/>
  <c r="AM57" i="46" s="1"/>
  <c r="AD81" i="46"/>
  <c r="AF81" i="46" s="1"/>
  <c r="AI75" i="46"/>
  <c r="AD85" i="46"/>
  <c r="AF85" i="46" s="1"/>
  <c r="AI79" i="46"/>
  <c r="AD28" i="46"/>
  <c r="AF28" i="46" s="1"/>
  <c r="AI22" i="46"/>
  <c r="AD12" i="46"/>
  <c r="AF12" i="46" s="1"/>
  <c r="AI6" i="46"/>
  <c r="AP130" i="46"/>
  <c r="AQ130" i="46" s="1"/>
  <c r="AJ130" i="46"/>
  <c r="AP115" i="46"/>
  <c r="AD55" i="46"/>
  <c r="AF55" i="46" s="1"/>
  <c r="AI49" i="46"/>
  <c r="L42" i="46"/>
  <c r="AP99" i="46"/>
  <c r="L114" i="46"/>
  <c r="AD93" i="46"/>
  <c r="AF93" i="46" s="1"/>
  <c r="AI87" i="46"/>
  <c r="AP109" i="46"/>
  <c r="R44" i="46"/>
  <c r="R36" i="46"/>
  <c r="R28" i="46"/>
  <c r="R20" i="46"/>
  <c r="AD17" i="46"/>
  <c r="AF17" i="46" s="1"/>
  <c r="AI11" i="46"/>
  <c r="AD27" i="46"/>
  <c r="AF27" i="46" s="1"/>
  <c r="AI21" i="46"/>
  <c r="AD134" i="46"/>
  <c r="AF134" i="46" s="1"/>
  <c r="AC128" i="46"/>
  <c r="AI128" i="46"/>
  <c r="AD126" i="46"/>
  <c r="AF126" i="46" s="1"/>
  <c r="AI120" i="46"/>
  <c r="AD118" i="46"/>
  <c r="AF118" i="46" s="1"/>
  <c r="AI112" i="46"/>
  <c r="AD110" i="46"/>
  <c r="AF110" i="46" s="1"/>
  <c r="AI104" i="46"/>
  <c r="AD102" i="46"/>
  <c r="AF102" i="46" s="1"/>
  <c r="AI96" i="46"/>
  <c r="AD94" i="46"/>
  <c r="AF94" i="46" s="1"/>
  <c r="AI88" i="46"/>
  <c r="AD86" i="46"/>
  <c r="AF86" i="46" s="1"/>
  <c r="AI80" i="46"/>
  <c r="AD78" i="46"/>
  <c r="AF78" i="46" s="1"/>
  <c r="AI72" i="46"/>
  <c r="AD70" i="46"/>
  <c r="AF70" i="46" s="1"/>
  <c r="AI64" i="46"/>
  <c r="AD62" i="46"/>
  <c r="AF62" i="46" s="1"/>
  <c r="AI56" i="46"/>
  <c r="AD54" i="46"/>
  <c r="AF54" i="46" s="1"/>
  <c r="AI48" i="46"/>
  <c r="AD44" i="46"/>
  <c r="AF44" i="46" s="1"/>
  <c r="AI38" i="46"/>
  <c r="AD34" i="46"/>
  <c r="AF34" i="46" s="1"/>
  <c r="AI28" i="46"/>
  <c r="AK33" i="46" s="1"/>
  <c r="AM33" i="46" s="1"/>
  <c r="AD18" i="46"/>
  <c r="AF18" i="46" s="1"/>
  <c r="AI12" i="46"/>
  <c r="L116" i="46"/>
  <c r="AD13" i="46"/>
  <c r="AF13" i="46" s="1"/>
  <c r="AI7" i="46"/>
  <c r="AD41" i="46"/>
  <c r="AF41" i="46" s="1"/>
  <c r="AI35" i="46"/>
  <c r="L32" i="46"/>
  <c r="L144" i="46" s="1"/>
  <c r="L112" i="46"/>
  <c r="AD63" i="46"/>
  <c r="AF63" i="46" s="1"/>
  <c r="AI57" i="46"/>
  <c r="AD15" i="46"/>
  <c r="AF15" i="46" s="1"/>
  <c r="AI9" i="46"/>
  <c r="AD35" i="46"/>
  <c r="AF35" i="46" s="1"/>
  <c r="AI29" i="46"/>
  <c r="AD11" i="46"/>
  <c r="AF11" i="46" s="1"/>
  <c r="AI5" i="46"/>
  <c r="AP43" i="46"/>
  <c r="AP93" i="46"/>
  <c r="AK99" i="46"/>
  <c r="AM99" i="46" s="1"/>
  <c r="AD79" i="46"/>
  <c r="AI73" i="46"/>
  <c r="AD46" i="46"/>
  <c r="AF46" i="46" s="1"/>
  <c r="AI40" i="46"/>
  <c r="AD24" i="46"/>
  <c r="AF24" i="46" s="1"/>
  <c r="AI18" i="46"/>
  <c r="AD45" i="46"/>
  <c r="AF45" i="46" s="1"/>
  <c r="AI39" i="46"/>
  <c r="L134" i="46"/>
  <c r="L110" i="46"/>
  <c r="L44" i="46"/>
  <c r="AD87" i="46"/>
  <c r="AF87" i="46" s="1"/>
  <c r="AI81" i="46"/>
  <c r="AP101" i="46"/>
  <c r="AD127" i="46"/>
  <c r="AF127" i="46" s="1"/>
  <c r="AI121" i="46"/>
  <c r="AD133" i="46"/>
  <c r="AF133" i="46" s="1"/>
  <c r="AI127" i="46"/>
  <c r="AK123" i="46" s="1"/>
  <c r="AM123" i="46" s="1"/>
  <c r="AD99" i="46"/>
  <c r="AD73" i="46"/>
  <c r="AF73" i="46" s="1"/>
  <c r="AI67" i="46"/>
  <c r="AD132" i="46"/>
  <c r="AF132" i="46" s="1"/>
  <c r="AI126" i="46"/>
  <c r="AD124" i="46"/>
  <c r="AF124" i="46" s="1"/>
  <c r="AI118" i="46"/>
  <c r="AD116" i="46"/>
  <c r="AF116" i="46" s="1"/>
  <c r="AI110" i="46"/>
  <c r="AK113" i="46" s="1"/>
  <c r="AM113" i="46" s="1"/>
  <c r="AD108" i="46"/>
  <c r="AI102" i="46"/>
  <c r="AK105" i="46" s="1"/>
  <c r="AM105" i="46" s="1"/>
  <c r="AD100" i="46"/>
  <c r="AF100" i="46" s="1"/>
  <c r="AI94" i="46"/>
  <c r="AD92" i="46"/>
  <c r="AF92" i="46" s="1"/>
  <c r="AI86" i="46"/>
  <c r="AD84" i="46"/>
  <c r="AF84" i="46" s="1"/>
  <c r="AI78" i="46"/>
  <c r="AD76" i="46"/>
  <c r="AI70" i="46"/>
  <c r="AD68" i="46"/>
  <c r="AI62" i="46"/>
  <c r="AD60" i="46"/>
  <c r="AI54" i="46"/>
  <c r="AD52" i="46"/>
  <c r="AF52" i="46" s="1"/>
  <c r="AI46" i="46"/>
  <c r="AK49" i="46" s="1"/>
  <c r="AM49" i="46" s="1"/>
  <c r="AD42" i="46"/>
  <c r="AF42" i="46" s="1"/>
  <c r="AI36" i="46"/>
  <c r="AD30" i="46"/>
  <c r="AF30" i="46" s="1"/>
  <c r="AI24" i="46"/>
  <c r="AD14" i="46"/>
  <c r="AF14" i="46" s="1"/>
  <c r="AI8" i="46"/>
  <c r="AD83" i="46"/>
  <c r="AF83" i="46" s="1"/>
  <c r="AI77" i="46"/>
  <c r="L100" i="46"/>
  <c r="L130" i="46"/>
  <c r="L40" i="46"/>
  <c r="AD59" i="46"/>
  <c r="AF59" i="46" s="1"/>
  <c r="AI53" i="46"/>
  <c r="AD97" i="46"/>
  <c r="AF97" i="46" s="1"/>
  <c r="AI91" i="46"/>
  <c r="AD107" i="46"/>
  <c r="AF107" i="46" s="1"/>
  <c r="AD29" i="46"/>
  <c r="AF29" i="46" s="1"/>
  <c r="AI23" i="46"/>
  <c r="AK25" i="46" s="1"/>
  <c r="AM25" i="46" s="1"/>
  <c r="AP19" i="46"/>
  <c r="AP27" i="46"/>
  <c r="AD119" i="46"/>
  <c r="AF119" i="46" s="1"/>
  <c r="AI113" i="46"/>
  <c r="AD125" i="46"/>
  <c r="AF125" i="46" s="1"/>
  <c r="AI119" i="46"/>
  <c r="AD95" i="46"/>
  <c r="AF95" i="46" s="1"/>
  <c r="AI89" i="46"/>
  <c r="AD77" i="46"/>
  <c r="AF77" i="46" s="1"/>
  <c r="AI71" i="46"/>
  <c r="AD21" i="46"/>
  <c r="AF21" i="46" s="1"/>
  <c r="AI15" i="46"/>
  <c r="AD38" i="46"/>
  <c r="AF38" i="46" s="1"/>
  <c r="AI32" i="46"/>
  <c r="AD20" i="46"/>
  <c r="AF20" i="46" s="1"/>
  <c r="AI14" i="46"/>
  <c r="AP134" i="46"/>
  <c r="AQ134" i="46" s="1"/>
  <c r="AJ134" i="46"/>
  <c r="L96" i="46"/>
  <c r="AD37" i="46"/>
  <c r="AF37" i="46" s="1"/>
  <c r="AI31" i="46"/>
  <c r="AD67" i="46"/>
  <c r="AF67" i="46" s="1"/>
  <c r="AI61" i="46"/>
  <c r="L126" i="46"/>
  <c r="L34" i="46"/>
  <c r="AP125" i="46"/>
  <c r="AD33" i="46"/>
  <c r="AF33" i="46" s="1"/>
  <c r="U141" i="1"/>
  <c r="U142" i="1"/>
  <c r="U143" i="1"/>
  <c r="T140" i="20"/>
  <c r="P140" i="20"/>
  <c r="U130" i="20"/>
  <c r="U131" i="20"/>
  <c r="U132" i="20"/>
  <c r="U133" i="20"/>
  <c r="R130" i="20"/>
  <c r="S130" i="20" s="1"/>
  <c r="R131" i="20"/>
  <c r="S131" i="20" s="1"/>
  <c r="R132" i="20"/>
  <c r="S132" i="20" s="1"/>
  <c r="R133" i="20"/>
  <c r="S133" i="20" s="1"/>
  <c r="T139" i="20" s="1"/>
  <c r="N130" i="20"/>
  <c r="N131" i="20"/>
  <c r="N132" i="20"/>
  <c r="N133" i="20"/>
  <c r="O133" i="20" s="1"/>
  <c r="P139" i="20" s="1"/>
  <c r="K133" i="20"/>
  <c r="J130" i="20"/>
  <c r="K130" i="20" s="1"/>
  <c r="J131" i="20"/>
  <c r="K131" i="20" s="1"/>
  <c r="J132" i="20"/>
  <c r="K132" i="20" s="1"/>
  <c r="J133" i="20"/>
  <c r="N132" i="1"/>
  <c r="R132" i="1"/>
  <c r="AE131" i="1"/>
  <c r="AE132" i="1"/>
  <c r="AE133" i="1"/>
  <c r="AD133" i="1"/>
  <c r="AA131" i="1"/>
  <c r="AA132" i="1"/>
  <c r="AA133" i="1"/>
  <c r="R129" i="1"/>
  <c r="R130" i="1"/>
  <c r="R131" i="1"/>
  <c r="N129" i="1"/>
  <c r="N130" i="1"/>
  <c r="N131" i="1"/>
  <c r="O133" i="1"/>
  <c r="P133" i="1" s="1"/>
  <c r="Q139" i="1" s="1"/>
  <c r="S133" i="1"/>
  <c r="T133" i="1" s="1"/>
  <c r="U139" i="1" s="1"/>
  <c r="W133" i="1"/>
  <c r="O132" i="1"/>
  <c r="S132" i="1"/>
  <c r="W132" i="1"/>
  <c r="O131" i="1"/>
  <c r="S131" i="1"/>
  <c r="W131" i="1"/>
  <c r="Z133" i="1"/>
  <c r="AB133" i="1" s="1"/>
  <c r="Z132" i="1"/>
  <c r="Z131" i="1"/>
  <c r="Z130" i="1"/>
  <c r="O130" i="1"/>
  <c r="S130" i="1"/>
  <c r="W130" i="1"/>
  <c r="AA130" i="1"/>
  <c r="AE130" i="1"/>
  <c r="U129" i="20"/>
  <c r="R129" i="20"/>
  <c r="S129" i="20" s="1"/>
  <c r="N129" i="20"/>
  <c r="O129" i="20" s="1"/>
  <c r="J129" i="20"/>
  <c r="K129" i="20" s="1"/>
  <c r="O129" i="1"/>
  <c r="S129" i="1"/>
  <c r="W129" i="1"/>
  <c r="AA129" i="1"/>
  <c r="AE129" i="1"/>
  <c r="Z129" i="1"/>
  <c r="U128" i="20"/>
  <c r="R128" i="20"/>
  <c r="S128" i="20" s="1"/>
  <c r="N128" i="20"/>
  <c r="O128" i="20" s="1"/>
  <c r="J128" i="20"/>
  <c r="K128" i="20" s="1"/>
  <c r="Z128" i="1"/>
  <c r="O128" i="1"/>
  <c r="S128" i="1"/>
  <c r="W128" i="1"/>
  <c r="AA128" i="1"/>
  <c r="AE128" i="1"/>
  <c r="R128" i="1"/>
  <c r="N128" i="1"/>
  <c r="U127" i="20"/>
  <c r="R127" i="20"/>
  <c r="S127" i="20" s="1"/>
  <c r="N127" i="20"/>
  <c r="O127" i="20" s="1"/>
  <c r="J127" i="20"/>
  <c r="K127" i="20" s="1"/>
  <c r="O127" i="1"/>
  <c r="S127" i="1"/>
  <c r="W127" i="1"/>
  <c r="AA127" i="1"/>
  <c r="AE127" i="1"/>
  <c r="Z127" i="1"/>
  <c r="R127" i="1"/>
  <c r="N127" i="1"/>
  <c r="U126" i="20"/>
  <c r="R126" i="20"/>
  <c r="S126" i="20" s="1"/>
  <c r="N126" i="20"/>
  <c r="J126" i="20"/>
  <c r="K126" i="20" s="1"/>
  <c r="Z126" i="1"/>
  <c r="O126" i="1"/>
  <c r="S126" i="1"/>
  <c r="W126" i="1"/>
  <c r="AA126" i="1"/>
  <c r="AE126" i="1"/>
  <c r="R126" i="1"/>
  <c r="N126" i="1"/>
  <c r="U125" i="20"/>
  <c r="J125" i="20"/>
  <c r="K125" i="20" s="1"/>
  <c r="N125" i="20"/>
  <c r="O125" i="20" s="1"/>
  <c r="R125" i="20"/>
  <c r="Z125" i="1"/>
  <c r="O125" i="1"/>
  <c r="S125" i="1"/>
  <c r="W125" i="1"/>
  <c r="AA125" i="1"/>
  <c r="AE125" i="1"/>
  <c r="R125" i="1"/>
  <c r="N125" i="1"/>
  <c r="U124" i="20"/>
  <c r="R124" i="20"/>
  <c r="S124" i="20" s="1"/>
  <c r="N124" i="20"/>
  <c r="J124" i="20"/>
  <c r="K124" i="20" s="1"/>
  <c r="O124" i="1"/>
  <c r="S124" i="1"/>
  <c r="W124" i="1"/>
  <c r="AA124" i="1"/>
  <c r="AE124" i="1"/>
  <c r="Z124" i="1"/>
  <c r="R124" i="1"/>
  <c r="N124" i="1"/>
  <c r="U123" i="20"/>
  <c r="R123" i="20"/>
  <c r="S123" i="20" s="1"/>
  <c r="N123" i="20"/>
  <c r="J123" i="20"/>
  <c r="K123" i="20" s="1"/>
  <c r="R123" i="1"/>
  <c r="N123" i="1"/>
  <c r="O123" i="1"/>
  <c r="S123" i="1"/>
  <c r="W123" i="1"/>
  <c r="AA123" i="1"/>
  <c r="AE123" i="1"/>
  <c r="Z123" i="1"/>
  <c r="U122" i="20"/>
  <c r="J122" i="20"/>
  <c r="K122" i="20" s="1"/>
  <c r="R122" i="20"/>
  <c r="S122" i="20" s="1"/>
  <c r="N122" i="20"/>
  <c r="O122" i="1"/>
  <c r="S122" i="1"/>
  <c r="W122" i="1"/>
  <c r="AA122" i="1"/>
  <c r="AE122" i="1"/>
  <c r="Z122" i="1"/>
  <c r="R122" i="1"/>
  <c r="N122" i="1"/>
  <c r="AE121" i="1"/>
  <c r="AA121" i="1"/>
  <c r="Z121" i="1"/>
  <c r="W121" i="1"/>
  <c r="S121" i="1"/>
  <c r="R121" i="1"/>
  <c r="O121" i="1"/>
  <c r="N121" i="1"/>
  <c r="J121" i="20"/>
  <c r="K121" i="20" s="1"/>
  <c r="N121" i="20"/>
  <c r="O121" i="20" s="1"/>
  <c r="R121" i="20"/>
  <c r="S121" i="20" s="1"/>
  <c r="U121" i="20"/>
  <c r="U120" i="20"/>
  <c r="R120" i="20"/>
  <c r="S120" i="20" s="1"/>
  <c r="N120" i="20"/>
  <c r="J120" i="20"/>
  <c r="K120" i="20" s="1"/>
  <c r="O120" i="1"/>
  <c r="S120" i="1"/>
  <c r="W120" i="1"/>
  <c r="AA120" i="1"/>
  <c r="AE120" i="1"/>
  <c r="Z120" i="1"/>
  <c r="R120" i="1"/>
  <c r="N120" i="1"/>
  <c r="U119" i="20"/>
  <c r="J119" i="20"/>
  <c r="K119" i="20" s="1"/>
  <c r="N119" i="20"/>
  <c r="O119" i="20" s="1"/>
  <c r="R119" i="20"/>
  <c r="R119" i="1"/>
  <c r="N119" i="1"/>
  <c r="Z119" i="1"/>
  <c r="O119" i="1"/>
  <c r="S119" i="1"/>
  <c r="W119" i="1"/>
  <c r="AA119" i="1"/>
  <c r="AE119" i="1"/>
  <c r="U118" i="20"/>
  <c r="J118" i="20"/>
  <c r="K118" i="20" s="1"/>
  <c r="N118" i="20"/>
  <c r="O118" i="20" s="1"/>
  <c r="R118" i="20"/>
  <c r="Z118" i="1"/>
  <c r="O118" i="1"/>
  <c r="S118" i="1"/>
  <c r="W118" i="1"/>
  <c r="AA118" i="1"/>
  <c r="AE118" i="1"/>
  <c r="R118" i="1"/>
  <c r="N118" i="1"/>
  <c r="U117" i="20"/>
  <c r="J117" i="20"/>
  <c r="K117" i="20" s="1"/>
  <c r="N117" i="20"/>
  <c r="O117" i="20" s="1"/>
  <c r="R117" i="20"/>
  <c r="O117" i="1"/>
  <c r="S117" i="1"/>
  <c r="W117" i="1"/>
  <c r="AA117" i="1"/>
  <c r="AE117" i="1"/>
  <c r="Z117" i="1"/>
  <c r="R117" i="1"/>
  <c r="N117" i="1"/>
  <c r="R116" i="20"/>
  <c r="S116" i="20" s="1"/>
  <c r="U116" i="20"/>
  <c r="N116" i="20"/>
  <c r="O116" i="20" s="1"/>
  <c r="J116" i="20"/>
  <c r="K116" i="20" s="1"/>
  <c r="AE116" i="1"/>
  <c r="AA116" i="1"/>
  <c r="W116" i="1"/>
  <c r="S116" i="1"/>
  <c r="O116" i="1"/>
  <c r="O115" i="1"/>
  <c r="S115" i="1"/>
  <c r="W115" i="1"/>
  <c r="AA115" i="1"/>
  <c r="AE115" i="1"/>
  <c r="Z116" i="1"/>
  <c r="R116" i="1"/>
  <c r="T116" i="1" s="1"/>
  <c r="N116" i="1"/>
  <c r="Z115" i="1"/>
  <c r="R115" i="20"/>
  <c r="S115" i="20" s="1"/>
  <c r="N115" i="20"/>
  <c r="O115" i="20" s="1"/>
  <c r="J115" i="20"/>
  <c r="K115" i="20" s="1"/>
  <c r="U115" i="20"/>
  <c r="R115" i="1"/>
  <c r="N115" i="1"/>
  <c r="U113" i="20"/>
  <c r="U114" i="20"/>
  <c r="R114" i="1"/>
  <c r="R113" i="1"/>
  <c r="J114" i="20"/>
  <c r="K114" i="20" s="1"/>
  <c r="N114" i="20"/>
  <c r="O114" i="20" s="1"/>
  <c r="R114" i="20"/>
  <c r="S114" i="20" s="1"/>
  <c r="J113" i="20"/>
  <c r="K113" i="20" s="1"/>
  <c r="N113" i="20"/>
  <c r="O113" i="20" s="1"/>
  <c r="R113" i="20"/>
  <c r="N113" i="1"/>
  <c r="N114" i="1"/>
  <c r="Z114" i="1"/>
  <c r="Z113" i="1"/>
  <c r="O114" i="1"/>
  <c r="S114" i="1"/>
  <c r="W114" i="1"/>
  <c r="AA114" i="1"/>
  <c r="AE114" i="1"/>
  <c r="O113" i="1"/>
  <c r="S113" i="1"/>
  <c r="W113" i="1"/>
  <c r="AA113" i="1"/>
  <c r="AE113" i="1"/>
  <c r="U112" i="20"/>
  <c r="J112" i="20"/>
  <c r="K112" i="20" s="1"/>
  <c r="N112" i="20"/>
  <c r="O112" i="20" s="1"/>
  <c r="R112" i="20"/>
  <c r="S112" i="20" s="1"/>
  <c r="O112" i="1"/>
  <c r="S112" i="1"/>
  <c r="W112" i="1"/>
  <c r="AA112" i="1"/>
  <c r="AE112" i="1"/>
  <c r="Z112" i="1"/>
  <c r="R112" i="1"/>
  <c r="N112" i="1"/>
  <c r="AB132" i="1" l="1"/>
  <c r="AD132" i="1"/>
  <c r="T121" i="1"/>
  <c r="T127" i="1"/>
  <c r="AD129" i="1"/>
  <c r="AF132" i="1"/>
  <c r="AB125" i="1"/>
  <c r="T123" i="1"/>
  <c r="AD130" i="1"/>
  <c r="AB131" i="1"/>
  <c r="AB130" i="1"/>
  <c r="AF144" i="46"/>
  <c r="AK69" i="46"/>
  <c r="AM69" i="46" s="1"/>
  <c r="AP63" i="46"/>
  <c r="AJ63" i="46"/>
  <c r="AP106" i="46"/>
  <c r="AK112" i="46"/>
  <c r="AM112" i="46" s="1"/>
  <c r="AJ106" i="46"/>
  <c r="AQ59" i="46"/>
  <c r="AP76" i="46"/>
  <c r="AK82" i="46"/>
  <c r="AM82" i="46" s="1"/>
  <c r="AJ76" i="46"/>
  <c r="AP61" i="46"/>
  <c r="AK67" i="46"/>
  <c r="AM67" i="46" s="1"/>
  <c r="AJ61" i="46"/>
  <c r="AP8" i="46"/>
  <c r="AK14" i="46"/>
  <c r="AM14" i="46" s="1"/>
  <c r="AJ8" i="46"/>
  <c r="AK60" i="46"/>
  <c r="AM60" i="46" s="1"/>
  <c r="AP54" i="46"/>
  <c r="AJ54" i="46"/>
  <c r="AP86" i="46"/>
  <c r="AK92" i="46"/>
  <c r="AM92" i="46" s="1"/>
  <c r="AJ86" i="46"/>
  <c r="AP118" i="46"/>
  <c r="AK124" i="46"/>
  <c r="AM124" i="46" s="1"/>
  <c r="AJ118" i="46"/>
  <c r="AK107" i="46"/>
  <c r="AM107" i="46" s="1"/>
  <c r="AQ93" i="46"/>
  <c r="AP9" i="46"/>
  <c r="AK15" i="46"/>
  <c r="AM15" i="46" s="1"/>
  <c r="AJ9" i="46"/>
  <c r="AK13" i="46"/>
  <c r="AM13" i="46" s="1"/>
  <c r="AP7" i="46"/>
  <c r="AJ7" i="46"/>
  <c r="AP21" i="46"/>
  <c r="AK27" i="46"/>
  <c r="AM27" i="46" s="1"/>
  <c r="AJ21" i="46"/>
  <c r="AK93" i="46"/>
  <c r="AM93" i="46" s="1"/>
  <c r="AP87" i="46"/>
  <c r="AJ87" i="46"/>
  <c r="AK121" i="46"/>
  <c r="AM121" i="46" s="1"/>
  <c r="AK85" i="46"/>
  <c r="AM85" i="46" s="1"/>
  <c r="AP79" i="46"/>
  <c r="AJ79" i="46"/>
  <c r="AQ51" i="46"/>
  <c r="AQ117" i="46"/>
  <c r="AP10" i="46"/>
  <c r="AK16" i="46"/>
  <c r="AM16" i="46" s="1"/>
  <c r="AJ10" i="46"/>
  <c r="AP85" i="46"/>
  <c r="AK91" i="46"/>
  <c r="AM91" i="46" s="1"/>
  <c r="AJ85" i="46"/>
  <c r="AP17" i="46"/>
  <c r="AK23" i="46"/>
  <c r="AM23" i="46" s="1"/>
  <c r="AJ17" i="46"/>
  <c r="AP74" i="46"/>
  <c r="AK80" i="46"/>
  <c r="AM80" i="46" s="1"/>
  <c r="AJ74" i="46"/>
  <c r="AQ123" i="46"/>
  <c r="AP32" i="46"/>
  <c r="AK38" i="46"/>
  <c r="AM38" i="46" s="1"/>
  <c r="AJ32" i="46"/>
  <c r="AQ27" i="46"/>
  <c r="AK59" i="46"/>
  <c r="AM59" i="46" s="1"/>
  <c r="AP53" i="46"/>
  <c r="AJ53" i="46"/>
  <c r="AQ101" i="46"/>
  <c r="AP18" i="46"/>
  <c r="AK24" i="46"/>
  <c r="AM24" i="46" s="1"/>
  <c r="AJ18" i="46"/>
  <c r="AP48" i="46"/>
  <c r="AK54" i="46"/>
  <c r="AM54" i="46" s="1"/>
  <c r="AJ48" i="46"/>
  <c r="AP80" i="46"/>
  <c r="AK86" i="46"/>
  <c r="AM86" i="46" s="1"/>
  <c r="AJ80" i="46"/>
  <c r="AP112" i="46"/>
  <c r="AK118" i="46"/>
  <c r="AM118" i="46" s="1"/>
  <c r="AJ112" i="46"/>
  <c r="AQ115" i="46"/>
  <c r="AK19" i="46"/>
  <c r="AM19" i="46" s="1"/>
  <c r="AP13" i="46"/>
  <c r="AJ13" i="46"/>
  <c r="AP50" i="46"/>
  <c r="AK56" i="46"/>
  <c r="AM56" i="46" s="1"/>
  <c r="AJ50" i="46"/>
  <c r="AP82" i="46"/>
  <c r="AK88" i="46"/>
  <c r="AM88" i="46" s="1"/>
  <c r="AJ82" i="46"/>
  <c r="AP114" i="46"/>
  <c r="AK120" i="46"/>
  <c r="AM120" i="46" s="1"/>
  <c r="AJ114" i="46"/>
  <c r="AP45" i="46"/>
  <c r="AK51" i="46"/>
  <c r="AM51" i="46" s="1"/>
  <c r="AJ45" i="46"/>
  <c r="AP44" i="46"/>
  <c r="AK50" i="46"/>
  <c r="AM50" i="46" s="1"/>
  <c r="AJ44" i="46"/>
  <c r="AP60" i="46"/>
  <c r="AR65" i="46" s="1"/>
  <c r="AT65" i="46" s="1"/>
  <c r="AK66" i="46"/>
  <c r="AM66" i="46" s="1"/>
  <c r="AJ60" i="46"/>
  <c r="AP89" i="46"/>
  <c r="AK95" i="46"/>
  <c r="AM95" i="46" s="1"/>
  <c r="AJ89" i="46"/>
  <c r="AP72" i="46"/>
  <c r="AK78" i="46"/>
  <c r="AM78" i="46" s="1"/>
  <c r="AJ72" i="46"/>
  <c r="AP104" i="46"/>
  <c r="AK110" i="46"/>
  <c r="AM110" i="46" s="1"/>
  <c r="AJ104" i="46"/>
  <c r="AK37" i="46"/>
  <c r="AM37" i="46" s="1"/>
  <c r="AP31" i="46"/>
  <c r="AJ31" i="46"/>
  <c r="AK125" i="46"/>
  <c r="AM125" i="46" s="1"/>
  <c r="AP119" i="46"/>
  <c r="AJ119" i="46"/>
  <c r="AP113" i="46"/>
  <c r="AK119" i="46"/>
  <c r="AM119" i="46" s="1"/>
  <c r="AJ113" i="46"/>
  <c r="AP24" i="46"/>
  <c r="AK30" i="46"/>
  <c r="AM30" i="46" s="1"/>
  <c r="AJ24" i="46"/>
  <c r="AP62" i="46"/>
  <c r="AK68" i="46"/>
  <c r="AM68" i="46" s="1"/>
  <c r="AJ62" i="46"/>
  <c r="AP94" i="46"/>
  <c r="AK100" i="46"/>
  <c r="AM100" i="46" s="1"/>
  <c r="AJ94" i="46"/>
  <c r="AP126" i="46"/>
  <c r="AK132" i="46"/>
  <c r="AM132" i="46" s="1"/>
  <c r="AJ126" i="46"/>
  <c r="AP81" i="46"/>
  <c r="AK87" i="46"/>
  <c r="AM87" i="46" s="1"/>
  <c r="AJ81" i="46"/>
  <c r="AP57" i="46"/>
  <c r="AK63" i="46"/>
  <c r="AM63" i="46" s="1"/>
  <c r="AJ57" i="46"/>
  <c r="AP75" i="46"/>
  <c r="AK81" i="46"/>
  <c r="AM81" i="46" s="1"/>
  <c r="AJ75" i="46"/>
  <c r="AP33" i="46"/>
  <c r="AK39" i="46"/>
  <c r="AM39" i="46" s="1"/>
  <c r="AJ33" i="46"/>
  <c r="AP26" i="46"/>
  <c r="AK32" i="46"/>
  <c r="AM32" i="46" s="1"/>
  <c r="AJ26" i="46"/>
  <c r="AP100" i="46"/>
  <c r="AK106" i="46"/>
  <c r="AM106" i="46" s="1"/>
  <c r="AJ100" i="46"/>
  <c r="AP116" i="46"/>
  <c r="AR121" i="46" s="1"/>
  <c r="AT121" i="46" s="1"/>
  <c r="AK122" i="46"/>
  <c r="AM122" i="46" s="1"/>
  <c r="AJ116" i="46"/>
  <c r="AK133" i="46"/>
  <c r="AM133" i="46" s="1"/>
  <c r="AP127" i="46"/>
  <c r="AJ127" i="46"/>
  <c r="AK45" i="46"/>
  <c r="AM45" i="46" s="1"/>
  <c r="AP39" i="46"/>
  <c r="AJ39" i="46"/>
  <c r="AP42" i="46"/>
  <c r="AK48" i="46"/>
  <c r="AM48" i="46" s="1"/>
  <c r="AJ42" i="46"/>
  <c r="AK101" i="46"/>
  <c r="AM101" i="46" s="1"/>
  <c r="AP95" i="46"/>
  <c r="AJ95" i="46"/>
  <c r="AK21" i="46"/>
  <c r="AM21" i="46" s="1"/>
  <c r="AP15" i="46"/>
  <c r="AJ15" i="46"/>
  <c r="AQ19" i="46"/>
  <c r="AP40" i="46"/>
  <c r="AK46" i="46"/>
  <c r="AM46" i="46" s="1"/>
  <c r="AJ40" i="46"/>
  <c r="AQ43" i="46"/>
  <c r="AP12" i="46"/>
  <c r="AK18" i="46"/>
  <c r="AM18" i="46" s="1"/>
  <c r="AJ12" i="46"/>
  <c r="AP56" i="46"/>
  <c r="AK62" i="46"/>
  <c r="AM62" i="46" s="1"/>
  <c r="AJ56" i="46"/>
  <c r="AP88" i="46"/>
  <c r="AK94" i="46"/>
  <c r="AM94" i="46" s="1"/>
  <c r="AJ88" i="46"/>
  <c r="AP120" i="46"/>
  <c r="AK126" i="46"/>
  <c r="AM126" i="46" s="1"/>
  <c r="AJ120" i="46"/>
  <c r="AP11" i="46"/>
  <c r="AK17" i="46"/>
  <c r="AM17" i="46" s="1"/>
  <c r="AJ11" i="46"/>
  <c r="AP37" i="46"/>
  <c r="AK43" i="46"/>
  <c r="AM43" i="46" s="1"/>
  <c r="AJ37" i="46"/>
  <c r="AP16" i="46"/>
  <c r="AK22" i="46"/>
  <c r="AM22" i="46" s="1"/>
  <c r="AJ16" i="46"/>
  <c r="AP58" i="46"/>
  <c r="AK64" i="46"/>
  <c r="AM64" i="46" s="1"/>
  <c r="AJ58" i="46"/>
  <c r="AP90" i="46"/>
  <c r="AK96" i="46"/>
  <c r="AM96" i="46" s="1"/>
  <c r="AJ90" i="46"/>
  <c r="AP122" i="46"/>
  <c r="AK128" i="46"/>
  <c r="AM128" i="46" s="1"/>
  <c r="AJ122" i="46"/>
  <c r="AK53" i="46"/>
  <c r="AM53" i="46" s="1"/>
  <c r="AP47" i="46"/>
  <c r="AJ47" i="46"/>
  <c r="AK75" i="46"/>
  <c r="AM75" i="46" s="1"/>
  <c r="AP69" i="46"/>
  <c r="AJ69" i="46"/>
  <c r="AP20" i="46"/>
  <c r="AR25" i="46" s="1"/>
  <c r="AT25" i="46" s="1"/>
  <c r="AK26" i="46"/>
  <c r="AM26" i="46" s="1"/>
  <c r="AJ20" i="46"/>
  <c r="AP84" i="46"/>
  <c r="AK90" i="46"/>
  <c r="AM90" i="46" s="1"/>
  <c r="AJ84" i="46"/>
  <c r="AK117" i="46"/>
  <c r="AM117" i="46" s="1"/>
  <c r="AP111" i="46"/>
  <c r="AJ111" i="46"/>
  <c r="AK131" i="46"/>
  <c r="AM131" i="46" s="1"/>
  <c r="AP36" i="46"/>
  <c r="AK42" i="46"/>
  <c r="AM42" i="46" s="1"/>
  <c r="AJ36" i="46"/>
  <c r="AP102" i="46"/>
  <c r="AK108" i="46"/>
  <c r="AM108" i="46" s="1"/>
  <c r="AJ102" i="46"/>
  <c r="AP67" i="46"/>
  <c r="AK73" i="46"/>
  <c r="AM73" i="46" s="1"/>
  <c r="AJ67" i="46"/>
  <c r="AK11" i="46"/>
  <c r="AM11" i="46" s="1"/>
  <c r="AP5" i="46"/>
  <c r="AJ5" i="46"/>
  <c r="AQ99" i="46"/>
  <c r="AP6" i="46"/>
  <c r="AK12" i="46"/>
  <c r="AM12" i="46" s="1"/>
  <c r="AJ6" i="46"/>
  <c r="AK89" i="46"/>
  <c r="AM89" i="46" s="1"/>
  <c r="AK109" i="46"/>
  <c r="AM109" i="46" s="1"/>
  <c r="AP103" i="46"/>
  <c r="AJ103" i="46"/>
  <c r="AP97" i="46"/>
  <c r="AK103" i="46"/>
  <c r="AM103" i="46" s="1"/>
  <c r="AJ97" i="46"/>
  <c r="AP68" i="46"/>
  <c r="AK74" i="46"/>
  <c r="AM74" i="46" s="1"/>
  <c r="AJ68" i="46"/>
  <c r="AK77" i="46"/>
  <c r="AM77" i="46" s="1"/>
  <c r="AP71" i="46"/>
  <c r="AJ71" i="46"/>
  <c r="AP73" i="46"/>
  <c r="AK79" i="46"/>
  <c r="AM79" i="46" s="1"/>
  <c r="AJ73" i="46"/>
  <c r="AP28" i="46"/>
  <c r="AK34" i="46"/>
  <c r="AM34" i="46" s="1"/>
  <c r="AJ28" i="46"/>
  <c r="AP64" i="46"/>
  <c r="AK70" i="46"/>
  <c r="AM70" i="46" s="1"/>
  <c r="AJ64" i="46"/>
  <c r="AP96" i="46"/>
  <c r="AK102" i="46"/>
  <c r="AM102" i="46" s="1"/>
  <c r="AJ96" i="46"/>
  <c r="AK134" i="46"/>
  <c r="AM134" i="46" s="1"/>
  <c r="AP128" i="46"/>
  <c r="AJ128" i="46"/>
  <c r="AP41" i="46"/>
  <c r="AK47" i="46"/>
  <c r="AM47" i="46" s="1"/>
  <c r="AJ41" i="46"/>
  <c r="AK36" i="46"/>
  <c r="AM36" i="46" s="1"/>
  <c r="AP30" i="46"/>
  <c r="AJ30" i="46"/>
  <c r="AP66" i="46"/>
  <c r="AK72" i="46"/>
  <c r="AM72" i="46" s="1"/>
  <c r="AJ66" i="46"/>
  <c r="AP98" i="46"/>
  <c r="AK104" i="46"/>
  <c r="AM104" i="46" s="1"/>
  <c r="AJ98" i="46"/>
  <c r="AK61" i="46"/>
  <c r="AM61" i="46" s="1"/>
  <c r="AP55" i="46"/>
  <c r="AJ55" i="46"/>
  <c r="AQ107" i="46"/>
  <c r="AR89" i="46"/>
  <c r="AT89" i="46" s="1"/>
  <c r="AQ83" i="46"/>
  <c r="AP34" i="46"/>
  <c r="AK40" i="46"/>
  <c r="AM40" i="46" s="1"/>
  <c r="AJ34" i="46"/>
  <c r="AP52" i="46"/>
  <c r="AK58" i="46"/>
  <c r="AM58" i="46" s="1"/>
  <c r="AJ52" i="46"/>
  <c r="AK20" i="46"/>
  <c r="AM20" i="46" s="1"/>
  <c r="AP14" i="46"/>
  <c r="AJ14" i="46"/>
  <c r="AP91" i="46"/>
  <c r="AK97" i="46"/>
  <c r="AM97" i="46" s="1"/>
  <c r="AJ91" i="46"/>
  <c r="AP38" i="46"/>
  <c r="AK44" i="46"/>
  <c r="AM44" i="46" s="1"/>
  <c r="AJ38" i="46"/>
  <c r="AQ109" i="46"/>
  <c r="AK29" i="46"/>
  <c r="AM29" i="46" s="1"/>
  <c r="AP23" i="46"/>
  <c r="AJ23" i="46"/>
  <c r="AP70" i="46"/>
  <c r="AK76" i="46"/>
  <c r="AM76" i="46" s="1"/>
  <c r="AJ70" i="46"/>
  <c r="AQ125" i="46"/>
  <c r="AK83" i="46"/>
  <c r="AM83" i="46" s="1"/>
  <c r="AP77" i="46"/>
  <c r="AJ77" i="46"/>
  <c r="AK52" i="46"/>
  <c r="AM52" i="46" s="1"/>
  <c r="AP46" i="46"/>
  <c r="AJ46" i="46"/>
  <c r="AK84" i="46"/>
  <c r="AM84" i="46" s="1"/>
  <c r="AP78" i="46"/>
  <c r="AJ78" i="46"/>
  <c r="AP110" i="46"/>
  <c r="AK116" i="46"/>
  <c r="AM116" i="46" s="1"/>
  <c r="AJ110" i="46"/>
  <c r="AP121" i="46"/>
  <c r="AK127" i="46"/>
  <c r="AM127" i="46" s="1"/>
  <c r="AJ121" i="46"/>
  <c r="AK35" i="46"/>
  <c r="AM35" i="46" s="1"/>
  <c r="AP29" i="46"/>
  <c r="AJ29" i="46"/>
  <c r="AP35" i="46"/>
  <c r="AK41" i="46"/>
  <c r="AM41" i="46" s="1"/>
  <c r="AJ35" i="46"/>
  <c r="AK115" i="46"/>
  <c r="AM115" i="46" s="1"/>
  <c r="AP49" i="46"/>
  <c r="AK55" i="46"/>
  <c r="AM55" i="46" s="1"/>
  <c r="AJ49" i="46"/>
  <c r="AP22" i="46"/>
  <c r="AK28" i="46"/>
  <c r="AM28" i="46" s="1"/>
  <c r="AJ22" i="46"/>
  <c r="AP25" i="46"/>
  <c r="AK31" i="46"/>
  <c r="AM31" i="46" s="1"/>
  <c r="AJ25" i="46"/>
  <c r="AP65" i="46"/>
  <c r="AK71" i="46"/>
  <c r="AM71" i="46" s="1"/>
  <c r="AJ65" i="46"/>
  <c r="AK65" i="46"/>
  <c r="AM65" i="46" s="1"/>
  <c r="AP105" i="46"/>
  <c r="AK111" i="46"/>
  <c r="AM111" i="46" s="1"/>
  <c r="AJ105" i="46"/>
  <c r="AK129" i="46"/>
  <c r="AM129" i="46" s="1"/>
  <c r="AP92" i="46"/>
  <c r="AK98" i="46"/>
  <c r="AM98" i="46" s="1"/>
  <c r="AJ92" i="46"/>
  <c r="AP108" i="46"/>
  <c r="AK114" i="46"/>
  <c r="AM114" i="46" s="1"/>
  <c r="AJ108" i="46"/>
  <c r="AP124" i="46"/>
  <c r="AR129" i="46" s="1"/>
  <c r="AT129" i="46" s="1"/>
  <c r="AK130" i="46"/>
  <c r="AM130" i="46" s="1"/>
  <c r="AJ124" i="46"/>
  <c r="T125" i="1"/>
  <c r="T115" i="1"/>
  <c r="P118" i="1"/>
  <c r="AD121" i="1"/>
  <c r="AF121" i="1" s="1"/>
  <c r="AD124" i="1"/>
  <c r="AD128" i="1"/>
  <c r="AF128" i="1" s="1"/>
  <c r="T129" i="1"/>
  <c r="AD116" i="1"/>
  <c r="AF116" i="1" s="1"/>
  <c r="AC137" i="1"/>
  <c r="AC138" i="1"/>
  <c r="AC139" i="1"/>
  <c r="P120" i="1"/>
  <c r="AD126" i="1"/>
  <c r="AF126" i="1" s="1"/>
  <c r="T118" i="1"/>
  <c r="T122" i="1"/>
  <c r="T124" i="1"/>
  <c r="T126" i="1"/>
  <c r="T131" i="1"/>
  <c r="AB122" i="1"/>
  <c r="T130" i="1"/>
  <c r="AF133" i="1"/>
  <c r="AD127" i="1"/>
  <c r="AF127" i="1" s="1"/>
  <c r="AB129" i="1"/>
  <c r="T132" i="1"/>
  <c r="U138" i="1" s="1"/>
  <c r="V127" i="20"/>
  <c r="W127" i="20" s="1"/>
  <c r="T138" i="20"/>
  <c r="V129" i="20"/>
  <c r="W129" i="20" s="1"/>
  <c r="V123" i="20"/>
  <c r="W123" i="20" s="1"/>
  <c r="V132" i="20"/>
  <c r="W132" i="20" s="1"/>
  <c r="V131" i="20"/>
  <c r="W131" i="20" s="1"/>
  <c r="V124" i="20"/>
  <c r="W124" i="20" s="1"/>
  <c r="O132" i="20"/>
  <c r="P138" i="20" s="1"/>
  <c r="O124" i="20"/>
  <c r="V120" i="20"/>
  <c r="W120" i="20" s="1"/>
  <c r="O131" i="20"/>
  <c r="T134" i="20"/>
  <c r="V128" i="20"/>
  <c r="W128" i="20" s="1"/>
  <c r="V126" i="20"/>
  <c r="W126" i="20" s="1"/>
  <c r="T136" i="20"/>
  <c r="V133" i="20"/>
  <c r="W133" i="20" s="1"/>
  <c r="V130" i="20"/>
  <c r="W130" i="20" s="1"/>
  <c r="T132" i="20"/>
  <c r="V119" i="20"/>
  <c r="W119" i="20" s="1"/>
  <c r="O126" i="20"/>
  <c r="T137" i="20"/>
  <c r="O130" i="20"/>
  <c r="V118" i="20"/>
  <c r="W118" i="20" s="1"/>
  <c r="V122" i="20"/>
  <c r="W122" i="20" s="1"/>
  <c r="T133" i="20"/>
  <c r="T135" i="20"/>
  <c r="V114" i="20"/>
  <c r="W114" i="20" s="1"/>
  <c r="V117" i="20"/>
  <c r="W117" i="20" s="1"/>
  <c r="AF130" i="1"/>
  <c r="P130" i="1"/>
  <c r="P129" i="1"/>
  <c r="P132" i="1"/>
  <c r="Q138" i="1" s="1"/>
  <c r="AD131" i="1"/>
  <c r="AF131" i="1" s="1"/>
  <c r="P131" i="1"/>
  <c r="AD112" i="1"/>
  <c r="AF112" i="1" s="1"/>
  <c r="AB114" i="1"/>
  <c r="P113" i="1"/>
  <c r="AD123" i="1"/>
  <c r="AF123" i="1" s="1"/>
  <c r="P123" i="1"/>
  <c r="AF124" i="1"/>
  <c r="P124" i="1"/>
  <c r="P125" i="1"/>
  <c r="AD125" i="1"/>
  <c r="AF125" i="1" s="1"/>
  <c r="P126" i="1"/>
  <c r="AB126" i="1"/>
  <c r="P127" i="1"/>
  <c r="T128" i="1"/>
  <c r="P128" i="1"/>
  <c r="AF129" i="1"/>
  <c r="AB128" i="1"/>
  <c r="AB127" i="1"/>
  <c r="O120" i="20"/>
  <c r="V116" i="20"/>
  <c r="W116" i="20" s="1"/>
  <c r="V112" i="20"/>
  <c r="W112" i="20" s="1"/>
  <c r="V113" i="20"/>
  <c r="W113" i="20" s="1"/>
  <c r="S113" i="20"/>
  <c r="S117" i="20"/>
  <c r="S118" i="20"/>
  <c r="S119" i="20"/>
  <c r="V121" i="20"/>
  <c r="W121" i="20" s="1"/>
  <c r="O122" i="20"/>
  <c r="O123" i="20"/>
  <c r="V125" i="20"/>
  <c r="W125" i="20" s="1"/>
  <c r="S125" i="20"/>
  <c r="T131" i="20" s="1"/>
  <c r="AB123" i="1"/>
  <c r="AB124" i="1"/>
  <c r="T119" i="1"/>
  <c r="P112" i="1"/>
  <c r="P115" i="1"/>
  <c r="AB116" i="1"/>
  <c r="P117" i="1"/>
  <c r="T120" i="1"/>
  <c r="AB121" i="1"/>
  <c r="P122" i="1"/>
  <c r="T112" i="1"/>
  <c r="AB113" i="1"/>
  <c r="AD114" i="1"/>
  <c r="AF114" i="1" s="1"/>
  <c r="T113" i="1"/>
  <c r="AD115" i="1"/>
  <c r="AF115" i="1" s="1"/>
  <c r="P116" i="1"/>
  <c r="AD117" i="1"/>
  <c r="AF117" i="1" s="1"/>
  <c r="AD118" i="1"/>
  <c r="AF118" i="1" s="1"/>
  <c r="AB118" i="1"/>
  <c r="AB119" i="1"/>
  <c r="AD120" i="1"/>
  <c r="AF120" i="1" s="1"/>
  <c r="AB120" i="1"/>
  <c r="P121" i="1"/>
  <c r="AD122" i="1"/>
  <c r="AF122" i="1" s="1"/>
  <c r="AD113" i="1"/>
  <c r="AF113" i="1" s="1"/>
  <c r="T114" i="1"/>
  <c r="AB117" i="1"/>
  <c r="T117" i="1"/>
  <c r="P119" i="1"/>
  <c r="AD119" i="1"/>
  <c r="AF119" i="1" s="1"/>
  <c r="AB115" i="1"/>
  <c r="AB112" i="1"/>
  <c r="V115" i="20"/>
  <c r="W115" i="20" s="1"/>
  <c r="P114" i="1"/>
  <c r="J111" i="20"/>
  <c r="K111" i="20" s="1"/>
  <c r="N111" i="20"/>
  <c r="O111" i="20" s="1"/>
  <c r="R111" i="20"/>
  <c r="S111" i="20" s="1"/>
  <c r="U111" i="20"/>
  <c r="Z111" i="1"/>
  <c r="O111" i="1"/>
  <c r="S111" i="1"/>
  <c r="W111" i="1"/>
  <c r="AA111" i="1"/>
  <c r="AE111" i="1"/>
  <c r="R111" i="1"/>
  <c r="N111" i="1"/>
  <c r="AC136" i="1" l="1"/>
  <c r="AC135" i="1"/>
  <c r="AC134" i="1"/>
  <c r="AC130" i="1"/>
  <c r="U137" i="1"/>
  <c r="AC126" i="1"/>
  <c r="AR114" i="46"/>
  <c r="AT114" i="46" s="1"/>
  <c r="AQ108" i="46"/>
  <c r="AR41" i="46"/>
  <c r="AT41" i="46" s="1"/>
  <c r="AQ35" i="46"/>
  <c r="AR58" i="46"/>
  <c r="AT58" i="46" s="1"/>
  <c r="AQ52" i="46"/>
  <c r="AR72" i="46"/>
  <c r="AT72" i="46" s="1"/>
  <c r="AQ66" i="46"/>
  <c r="AR134" i="46"/>
  <c r="AT134" i="46" s="1"/>
  <c r="AQ128" i="46"/>
  <c r="AR109" i="46"/>
  <c r="AT109" i="46" s="1"/>
  <c r="AQ103" i="46"/>
  <c r="AR108" i="46"/>
  <c r="AT108" i="46" s="1"/>
  <c r="AQ102" i="46"/>
  <c r="AR126" i="46"/>
  <c r="AT126" i="46" s="1"/>
  <c r="AQ120" i="46"/>
  <c r="AR32" i="46"/>
  <c r="AT32" i="46" s="1"/>
  <c r="AQ26" i="46"/>
  <c r="AR30" i="46"/>
  <c r="AT30" i="46" s="1"/>
  <c r="AQ24" i="46"/>
  <c r="AR37" i="46"/>
  <c r="AT37" i="46" s="1"/>
  <c r="AQ31" i="46"/>
  <c r="AR50" i="46"/>
  <c r="AT50" i="46" s="1"/>
  <c r="AQ44" i="46"/>
  <c r="AR14" i="46"/>
  <c r="AT14" i="46" s="1"/>
  <c r="AQ8" i="46"/>
  <c r="AR28" i="46"/>
  <c r="AT28" i="46" s="1"/>
  <c r="AQ22" i="46"/>
  <c r="AR116" i="46"/>
  <c r="AT116" i="46" s="1"/>
  <c r="AQ110" i="46"/>
  <c r="AR83" i="46"/>
  <c r="AT83" i="46" s="1"/>
  <c r="AQ77" i="46"/>
  <c r="AR29" i="46"/>
  <c r="AT29" i="46" s="1"/>
  <c r="AQ23" i="46"/>
  <c r="AR61" i="46"/>
  <c r="AT61" i="46" s="1"/>
  <c r="AQ55" i="46"/>
  <c r="AR11" i="46"/>
  <c r="AT11" i="46" s="1"/>
  <c r="AQ5" i="46"/>
  <c r="AR96" i="46"/>
  <c r="AT96" i="46" s="1"/>
  <c r="AQ90" i="46"/>
  <c r="AR18" i="46"/>
  <c r="AT18" i="46" s="1"/>
  <c r="AQ12" i="46"/>
  <c r="AR48" i="46"/>
  <c r="AT48" i="46" s="1"/>
  <c r="AQ42" i="46"/>
  <c r="AR63" i="46"/>
  <c r="AT63" i="46" s="1"/>
  <c r="AQ57" i="46"/>
  <c r="AR88" i="46"/>
  <c r="AT88" i="46" s="1"/>
  <c r="AQ82" i="46"/>
  <c r="AR59" i="46"/>
  <c r="AT59" i="46" s="1"/>
  <c r="AQ53" i="46"/>
  <c r="AR57" i="46"/>
  <c r="AT57" i="46" s="1"/>
  <c r="AR15" i="46"/>
  <c r="AT15" i="46" s="1"/>
  <c r="AQ9" i="46"/>
  <c r="AR34" i="46"/>
  <c r="AT34" i="46" s="1"/>
  <c r="AQ28" i="46"/>
  <c r="AM144" i="46"/>
  <c r="AR90" i="46"/>
  <c r="AT90" i="46" s="1"/>
  <c r="AQ84" i="46"/>
  <c r="AR53" i="46"/>
  <c r="AT53" i="46" s="1"/>
  <c r="AQ47" i="46"/>
  <c r="AR43" i="46"/>
  <c r="AT43" i="46" s="1"/>
  <c r="AQ37" i="46"/>
  <c r="AR21" i="46"/>
  <c r="AT21" i="46" s="1"/>
  <c r="AQ15" i="46"/>
  <c r="AR122" i="46"/>
  <c r="AT122" i="46" s="1"/>
  <c r="AQ116" i="46"/>
  <c r="AR100" i="46"/>
  <c r="AT100" i="46" s="1"/>
  <c r="AQ94" i="46"/>
  <c r="AR95" i="46"/>
  <c r="AT95" i="46" s="1"/>
  <c r="AQ89" i="46"/>
  <c r="AR54" i="46"/>
  <c r="AT54" i="46" s="1"/>
  <c r="AQ48" i="46"/>
  <c r="AR91" i="46"/>
  <c r="AT91" i="46" s="1"/>
  <c r="AQ85" i="46"/>
  <c r="AR92" i="46"/>
  <c r="AT92" i="46" s="1"/>
  <c r="AQ86" i="46"/>
  <c r="AR35" i="46"/>
  <c r="AT35" i="46" s="1"/>
  <c r="AQ29" i="46"/>
  <c r="AR97" i="46"/>
  <c r="AT97" i="46" s="1"/>
  <c r="AQ91" i="46"/>
  <c r="AR36" i="46"/>
  <c r="AT36" i="46" s="1"/>
  <c r="AQ30" i="46"/>
  <c r="AR98" i="46"/>
  <c r="AT98" i="46" s="1"/>
  <c r="AQ92" i="46"/>
  <c r="AR71" i="46"/>
  <c r="AT71" i="46" s="1"/>
  <c r="AQ65" i="46"/>
  <c r="AR84" i="46"/>
  <c r="AT84" i="46" s="1"/>
  <c r="AQ78" i="46"/>
  <c r="AR40" i="46"/>
  <c r="AT40" i="46" s="1"/>
  <c r="AQ34" i="46"/>
  <c r="AR74" i="46"/>
  <c r="AT74" i="46" s="1"/>
  <c r="AQ68" i="46"/>
  <c r="AR42" i="46"/>
  <c r="AT42" i="46" s="1"/>
  <c r="AQ36" i="46"/>
  <c r="AR94" i="46"/>
  <c r="AT94" i="46" s="1"/>
  <c r="AQ88" i="46"/>
  <c r="AR49" i="46"/>
  <c r="AT49" i="46" s="1"/>
  <c r="AR45" i="46"/>
  <c r="AT45" i="46" s="1"/>
  <c r="AQ39" i="46"/>
  <c r="AR39" i="46"/>
  <c r="AT39" i="46" s="1"/>
  <c r="AQ33" i="46"/>
  <c r="AR119" i="46"/>
  <c r="AT119" i="46" s="1"/>
  <c r="AQ113" i="46"/>
  <c r="AR51" i="46"/>
  <c r="AT51" i="46" s="1"/>
  <c r="AQ45" i="46"/>
  <c r="AR85" i="46"/>
  <c r="AT85" i="46" s="1"/>
  <c r="AQ79" i="46"/>
  <c r="AR27" i="46"/>
  <c r="AT27" i="46" s="1"/>
  <c r="AQ21" i="46"/>
  <c r="AR99" i="46"/>
  <c r="AT99" i="46" s="1"/>
  <c r="AR67" i="46"/>
  <c r="AT67" i="46" s="1"/>
  <c r="AQ61" i="46"/>
  <c r="AR112" i="46"/>
  <c r="AT112" i="46" s="1"/>
  <c r="AQ106" i="46"/>
  <c r="AR55" i="46"/>
  <c r="AT55" i="46" s="1"/>
  <c r="AQ49" i="46"/>
  <c r="AR131" i="46"/>
  <c r="AT131" i="46" s="1"/>
  <c r="AR115" i="46"/>
  <c r="AT115" i="46" s="1"/>
  <c r="AR20" i="46"/>
  <c r="AT20" i="46" s="1"/>
  <c r="AQ14" i="46"/>
  <c r="AR102" i="46"/>
  <c r="AT102" i="46" s="1"/>
  <c r="AQ96" i="46"/>
  <c r="AR64" i="46"/>
  <c r="AT64" i="46" s="1"/>
  <c r="AQ58" i="46"/>
  <c r="AR87" i="46"/>
  <c r="AT87" i="46" s="1"/>
  <c r="AQ81" i="46"/>
  <c r="AR110" i="46"/>
  <c r="AT110" i="46" s="1"/>
  <c r="AQ104" i="46"/>
  <c r="AR56" i="46"/>
  <c r="AT56" i="46" s="1"/>
  <c r="AQ50" i="46"/>
  <c r="AR118" i="46"/>
  <c r="AT118" i="46" s="1"/>
  <c r="AQ112" i="46"/>
  <c r="AR33" i="46"/>
  <c r="AT33" i="46" s="1"/>
  <c r="AR80" i="46"/>
  <c r="AT80" i="46" s="1"/>
  <c r="AQ74" i="46"/>
  <c r="AR60" i="46"/>
  <c r="AT60" i="46" s="1"/>
  <c r="AQ54" i="46"/>
  <c r="AR104" i="46"/>
  <c r="AT104" i="46" s="1"/>
  <c r="AQ98" i="46"/>
  <c r="AR79" i="46"/>
  <c r="AT79" i="46" s="1"/>
  <c r="AQ73" i="46"/>
  <c r="AR12" i="46"/>
  <c r="AT12" i="46" s="1"/>
  <c r="AQ6" i="46"/>
  <c r="AR73" i="46"/>
  <c r="AT73" i="46" s="1"/>
  <c r="AQ67" i="46"/>
  <c r="AR26" i="46"/>
  <c r="AT26" i="46" s="1"/>
  <c r="AQ20" i="46"/>
  <c r="AR17" i="46"/>
  <c r="AT17" i="46" s="1"/>
  <c r="AQ11" i="46"/>
  <c r="AR101" i="46"/>
  <c r="AT101" i="46" s="1"/>
  <c r="AQ95" i="46"/>
  <c r="AR106" i="46"/>
  <c r="AT106" i="46" s="1"/>
  <c r="AQ100" i="46"/>
  <c r="AR68" i="46"/>
  <c r="AT68" i="46" s="1"/>
  <c r="AQ62" i="46"/>
  <c r="AR125" i="46"/>
  <c r="AT125" i="46" s="1"/>
  <c r="AQ119" i="46"/>
  <c r="AR66" i="46"/>
  <c r="AT66" i="46" s="1"/>
  <c r="AQ60" i="46"/>
  <c r="AR24" i="46"/>
  <c r="AT24" i="46" s="1"/>
  <c r="AQ18" i="46"/>
  <c r="AR16" i="46"/>
  <c r="AT16" i="46" s="1"/>
  <c r="AQ10" i="46"/>
  <c r="AR13" i="46"/>
  <c r="AT13" i="46" s="1"/>
  <c r="AQ7" i="46"/>
  <c r="AR69" i="46"/>
  <c r="AT69" i="46" s="1"/>
  <c r="AQ63" i="46"/>
  <c r="AR47" i="46"/>
  <c r="AT47" i="46" s="1"/>
  <c r="AQ41" i="46"/>
  <c r="AR117" i="46"/>
  <c r="AT117" i="46" s="1"/>
  <c r="AQ111" i="46"/>
  <c r="AR128" i="46"/>
  <c r="AT128" i="46" s="1"/>
  <c r="AQ122" i="46"/>
  <c r="AR62" i="46"/>
  <c r="AT62" i="46" s="1"/>
  <c r="AQ56" i="46"/>
  <c r="AR46" i="46"/>
  <c r="AT46" i="46" s="1"/>
  <c r="AQ40" i="46"/>
  <c r="AR133" i="46"/>
  <c r="AT133" i="46" s="1"/>
  <c r="AQ127" i="46"/>
  <c r="AR81" i="46"/>
  <c r="AT81" i="46" s="1"/>
  <c r="AQ75" i="46"/>
  <c r="AR120" i="46"/>
  <c r="AT120" i="46" s="1"/>
  <c r="AQ114" i="46"/>
  <c r="AR19" i="46"/>
  <c r="AT19" i="46" s="1"/>
  <c r="AQ13" i="46"/>
  <c r="AR82" i="46"/>
  <c r="AT82" i="46" s="1"/>
  <c r="AQ76" i="46"/>
  <c r="AR130" i="46"/>
  <c r="AT130" i="46" s="1"/>
  <c r="AQ124" i="46"/>
  <c r="AR31" i="46"/>
  <c r="AT31" i="46" s="1"/>
  <c r="AQ25" i="46"/>
  <c r="AR127" i="46"/>
  <c r="AT127" i="46" s="1"/>
  <c r="AQ121" i="46"/>
  <c r="AR52" i="46"/>
  <c r="AT52" i="46" s="1"/>
  <c r="AQ46" i="46"/>
  <c r="AR103" i="46"/>
  <c r="AT103" i="46" s="1"/>
  <c r="AQ97" i="46"/>
  <c r="AR111" i="46"/>
  <c r="AT111" i="46" s="1"/>
  <c r="AQ105" i="46"/>
  <c r="AR76" i="46"/>
  <c r="AT76" i="46" s="1"/>
  <c r="AQ70" i="46"/>
  <c r="AR44" i="46"/>
  <c r="AT44" i="46" s="1"/>
  <c r="AQ38" i="46"/>
  <c r="AR113" i="46"/>
  <c r="AT113" i="46" s="1"/>
  <c r="AR70" i="46"/>
  <c r="AT70" i="46" s="1"/>
  <c r="AQ64" i="46"/>
  <c r="AR77" i="46"/>
  <c r="AT77" i="46" s="1"/>
  <c r="AQ71" i="46"/>
  <c r="AR105" i="46"/>
  <c r="AT105" i="46" s="1"/>
  <c r="AR75" i="46"/>
  <c r="AT75" i="46" s="1"/>
  <c r="AQ69" i="46"/>
  <c r="AR22" i="46"/>
  <c r="AT22" i="46" s="1"/>
  <c r="AQ16" i="46"/>
  <c r="AR132" i="46"/>
  <c r="AT132" i="46" s="1"/>
  <c r="AQ126" i="46"/>
  <c r="AR78" i="46"/>
  <c r="AT78" i="46" s="1"/>
  <c r="AQ72" i="46"/>
  <c r="AR86" i="46"/>
  <c r="AT86" i="46" s="1"/>
  <c r="AQ80" i="46"/>
  <c r="AR107" i="46"/>
  <c r="AT107" i="46" s="1"/>
  <c r="AR38" i="46"/>
  <c r="AT38" i="46" s="1"/>
  <c r="AQ32" i="46"/>
  <c r="AR23" i="46"/>
  <c r="AT23" i="46" s="1"/>
  <c r="AQ17" i="46"/>
  <c r="AR123" i="46"/>
  <c r="AT123" i="46" s="1"/>
  <c r="AR93" i="46"/>
  <c r="AT93" i="46" s="1"/>
  <c r="AQ87" i="46"/>
  <c r="AR124" i="46"/>
  <c r="AT124" i="46" s="1"/>
  <c r="AQ118" i="46"/>
  <c r="U136" i="1"/>
  <c r="U134" i="1"/>
  <c r="Q133" i="1"/>
  <c r="AC133" i="1"/>
  <c r="U126" i="1"/>
  <c r="Q134" i="1"/>
  <c r="Q137" i="1"/>
  <c r="U135" i="1"/>
  <c r="Q135" i="1"/>
  <c r="Q120" i="1"/>
  <c r="Q136" i="1"/>
  <c r="AC123" i="1"/>
  <c r="Q128" i="1"/>
  <c r="AC121" i="1"/>
  <c r="AC127" i="1"/>
  <c r="U133" i="1"/>
  <c r="T126" i="20"/>
  <c r="P131" i="20"/>
  <c r="P137" i="20"/>
  <c r="P127" i="20"/>
  <c r="P130" i="20"/>
  <c r="T130" i="20"/>
  <c r="P126" i="20"/>
  <c r="T127" i="20"/>
  <c r="T124" i="20"/>
  <c r="T118" i="20"/>
  <c r="P129" i="20"/>
  <c r="P136" i="20"/>
  <c r="P125" i="20"/>
  <c r="T125" i="20"/>
  <c r="T128" i="20"/>
  <c r="P118" i="20"/>
  <c r="T123" i="20"/>
  <c r="P124" i="20"/>
  <c r="P134" i="20"/>
  <c r="T119" i="20"/>
  <c r="T122" i="20"/>
  <c r="P132" i="20"/>
  <c r="T120" i="20"/>
  <c r="P120" i="20"/>
  <c r="P122" i="20"/>
  <c r="T129" i="20"/>
  <c r="P123" i="20"/>
  <c r="P117" i="20"/>
  <c r="T121" i="20"/>
  <c r="P135" i="20"/>
  <c r="T117" i="20"/>
  <c r="P128" i="20"/>
  <c r="P119" i="20"/>
  <c r="P121" i="20"/>
  <c r="P133" i="20"/>
  <c r="Q124" i="1"/>
  <c r="Q125" i="1"/>
  <c r="Q127" i="1"/>
  <c r="Q126" i="1"/>
  <c r="AC125" i="1"/>
  <c r="AC124" i="1"/>
  <c r="U125" i="1"/>
  <c r="U124" i="1"/>
  <c r="AC129" i="1"/>
  <c r="AC128" i="1"/>
  <c r="U127" i="1"/>
  <c r="U128" i="1"/>
  <c r="U129" i="1"/>
  <c r="U130" i="1"/>
  <c r="U131" i="1"/>
  <c r="U132" i="1"/>
  <c r="AC132" i="1"/>
  <c r="AC131" i="1"/>
  <c r="Q132" i="1"/>
  <c r="Q131" i="1"/>
  <c r="Q130" i="1"/>
  <c r="Q129" i="1"/>
  <c r="U123" i="1"/>
  <c r="U121" i="1"/>
  <c r="U120" i="1"/>
  <c r="U119" i="1"/>
  <c r="U118" i="1"/>
  <c r="Q123" i="1"/>
  <c r="Q121" i="1"/>
  <c r="Q118" i="1"/>
  <c r="AC122" i="1"/>
  <c r="Q122" i="1"/>
  <c r="U122" i="1"/>
  <c r="Q119" i="1"/>
  <c r="AC120" i="1"/>
  <c r="V111" i="20"/>
  <c r="W111" i="20" s="1"/>
  <c r="AC119" i="1"/>
  <c r="AC118" i="1"/>
  <c r="AD111" i="1"/>
  <c r="AF111" i="1" s="1"/>
  <c r="AB111" i="1"/>
  <c r="AC117" i="1" s="1"/>
  <c r="T111" i="1"/>
  <c r="U117" i="1" s="1"/>
  <c r="P111" i="1"/>
  <c r="Q117" i="1" s="1"/>
  <c r="J110" i="20"/>
  <c r="K110" i="20" s="1"/>
  <c r="N110" i="20"/>
  <c r="O110" i="20" s="1"/>
  <c r="P116" i="20" s="1"/>
  <c r="R110" i="20"/>
  <c r="S110" i="20" s="1"/>
  <c r="T116" i="20" s="1"/>
  <c r="U110" i="20"/>
  <c r="Z110" i="1"/>
  <c r="O110" i="1"/>
  <c r="S110" i="1"/>
  <c r="W110" i="1"/>
  <c r="AA110" i="1"/>
  <c r="AE110" i="1"/>
  <c r="R110" i="1"/>
  <c r="N110" i="1"/>
  <c r="AT144" i="46" l="1"/>
  <c r="T110" i="1"/>
  <c r="U116" i="1" s="1"/>
  <c r="V110" i="20"/>
  <c r="W110" i="20" s="1"/>
  <c r="P110" i="1"/>
  <c r="Q116" i="1" s="1"/>
  <c r="AD110" i="1"/>
  <c r="AF110" i="1" s="1"/>
  <c r="AB110" i="1"/>
  <c r="AC116" i="1" s="1"/>
  <c r="U109" i="20"/>
  <c r="J109" i="20" l="1"/>
  <c r="K109" i="20" s="1"/>
  <c r="N109" i="20"/>
  <c r="R109" i="20"/>
  <c r="S109" i="20" s="1"/>
  <c r="T115" i="20" s="1"/>
  <c r="Z109" i="1"/>
  <c r="R109" i="1"/>
  <c r="N109" i="1"/>
  <c r="O109" i="1"/>
  <c r="S109" i="1"/>
  <c r="W109" i="1"/>
  <c r="AA109" i="1"/>
  <c r="AE109" i="1"/>
  <c r="AB109" i="1" l="1"/>
  <c r="AC115" i="1" s="1"/>
  <c r="T109" i="1"/>
  <c r="U115" i="1" s="1"/>
  <c r="V109" i="20"/>
  <c r="W109" i="20" s="1"/>
  <c r="O109" i="20"/>
  <c r="P115" i="20" s="1"/>
  <c r="AD109" i="1"/>
  <c r="AF109" i="1" s="1"/>
  <c r="P109" i="1"/>
  <c r="Q115" i="1" s="1"/>
  <c r="U107" i="20"/>
  <c r="U108" i="20"/>
  <c r="J108" i="20"/>
  <c r="K108" i="20" s="1"/>
  <c r="N108" i="20"/>
  <c r="O108" i="20" s="1"/>
  <c r="R108" i="20"/>
  <c r="S108" i="20" s="1"/>
  <c r="T114" i="20" s="1"/>
  <c r="J107" i="20"/>
  <c r="K107" i="20" s="1"/>
  <c r="N107" i="20"/>
  <c r="O107" i="20" s="1"/>
  <c r="P113" i="20" s="1"/>
  <c r="R107" i="20"/>
  <c r="V107" i="20" s="1"/>
  <c r="O108" i="1"/>
  <c r="S108" i="1"/>
  <c r="W108" i="1"/>
  <c r="AA108" i="1"/>
  <c r="AE108" i="1"/>
  <c r="Z108" i="1"/>
  <c r="Z107" i="1"/>
  <c r="R108" i="1"/>
  <c r="N108" i="1"/>
  <c r="P108" i="1" l="1"/>
  <c r="Q114" i="1" s="1"/>
  <c r="T108" i="1"/>
  <c r="U114" i="1" s="1"/>
  <c r="W107" i="20"/>
  <c r="P114" i="20"/>
  <c r="S107" i="20"/>
  <c r="T113" i="20" s="1"/>
  <c r="AD108" i="1"/>
  <c r="AF108" i="1" s="1"/>
  <c r="AB108" i="1"/>
  <c r="AC114" i="1" s="1"/>
  <c r="V108" i="20"/>
  <c r="W108" i="20" s="1"/>
  <c r="O107" i="1"/>
  <c r="S107" i="1"/>
  <c r="W107" i="1"/>
  <c r="AA107" i="1"/>
  <c r="AB107" i="1" s="1"/>
  <c r="AE107" i="1"/>
  <c r="R107" i="1"/>
  <c r="N107" i="1"/>
  <c r="T107" i="1" l="1"/>
  <c r="U113" i="1" s="1"/>
  <c r="P107" i="1"/>
  <c r="Q113" i="1" s="1"/>
  <c r="AC113" i="1"/>
  <c r="AD107" i="1"/>
  <c r="AF107" i="1" s="1"/>
  <c r="U106" i="20"/>
  <c r="J106" i="20"/>
  <c r="K106" i="20" s="1"/>
  <c r="N106" i="20"/>
  <c r="O106" i="20" s="1"/>
  <c r="P112" i="20" s="1"/>
  <c r="R106" i="20"/>
  <c r="S106" i="20" s="1"/>
  <c r="T112" i="20" s="1"/>
  <c r="O106" i="1"/>
  <c r="S106" i="1"/>
  <c r="W106" i="1"/>
  <c r="AA106" i="1"/>
  <c r="AE106" i="1"/>
  <c r="R106" i="1"/>
  <c r="T106" i="1" s="1"/>
  <c r="U112" i="1" s="1"/>
  <c r="N106" i="1"/>
  <c r="AD106" i="1" s="1"/>
  <c r="Z106" i="1"/>
  <c r="P106" i="1" l="1"/>
  <c r="Q112" i="1" s="1"/>
  <c r="V106" i="20"/>
  <c r="W106" i="20" s="1"/>
  <c r="AF106" i="1"/>
  <c r="AB106" i="1"/>
  <c r="AC112" i="1" s="1"/>
  <c r="U105" i="20"/>
  <c r="J105" i="20"/>
  <c r="K105" i="20" s="1"/>
  <c r="N105" i="20"/>
  <c r="O105" i="20" s="1"/>
  <c r="P111" i="20" s="1"/>
  <c r="R105" i="20"/>
  <c r="N105" i="1"/>
  <c r="R105" i="1"/>
  <c r="Z105" i="1"/>
  <c r="O105" i="1"/>
  <c r="S105" i="1"/>
  <c r="W105" i="1"/>
  <c r="AA105" i="1"/>
  <c r="AE105" i="1"/>
  <c r="P105" i="1" l="1"/>
  <c r="Q111" i="1" s="1"/>
  <c r="T105" i="1"/>
  <c r="U111" i="1" s="1"/>
  <c r="AD105" i="1"/>
  <c r="AF105" i="1" s="1"/>
  <c r="AB105" i="1"/>
  <c r="AC111" i="1" s="1"/>
  <c r="V105" i="20"/>
  <c r="W105" i="20" s="1"/>
  <c r="S105" i="20"/>
  <c r="T111" i="20" s="1"/>
  <c r="Z104" i="1"/>
  <c r="U104" i="20" l="1"/>
  <c r="J104" i="20"/>
  <c r="K104" i="20" s="1"/>
  <c r="N104" i="20"/>
  <c r="O104" i="20" s="1"/>
  <c r="P110" i="20" s="1"/>
  <c r="R104" i="20"/>
  <c r="R104" i="1"/>
  <c r="N104" i="1"/>
  <c r="O104" i="1"/>
  <c r="S104" i="1"/>
  <c r="W104" i="1"/>
  <c r="AA104" i="1"/>
  <c r="AB104" i="1" s="1"/>
  <c r="AC110" i="1" s="1"/>
  <c r="AE104" i="1"/>
  <c r="V104" i="20" l="1"/>
  <c r="W104" i="20" s="1"/>
  <c r="P104" i="1"/>
  <c r="Q110" i="1" s="1"/>
  <c r="T104" i="1"/>
  <c r="U110" i="1" s="1"/>
  <c r="AD104" i="1"/>
  <c r="AF104" i="1" s="1"/>
  <c r="S104" i="20"/>
  <c r="T110" i="20" s="1"/>
  <c r="U103" i="20"/>
  <c r="R103" i="1"/>
  <c r="J103" i="20" l="1"/>
  <c r="K103" i="20" s="1"/>
  <c r="N103" i="20"/>
  <c r="R103" i="20"/>
  <c r="S103" i="20" s="1"/>
  <c r="T109" i="20" s="1"/>
  <c r="N103" i="1"/>
  <c r="Z103" i="1"/>
  <c r="O103" i="1"/>
  <c r="S103" i="1"/>
  <c r="T103" i="1" s="1"/>
  <c r="U109" i="1" s="1"/>
  <c r="W103" i="1"/>
  <c r="AA103" i="1"/>
  <c r="AE103" i="1"/>
  <c r="P103" i="1" l="1"/>
  <c r="Q109" i="1" s="1"/>
  <c r="V103" i="20"/>
  <c r="W103" i="20" s="1"/>
  <c r="O103" i="20"/>
  <c r="P109" i="20" s="1"/>
  <c r="AD103" i="1"/>
  <c r="AF103" i="1" s="1"/>
  <c r="AB103" i="1"/>
  <c r="AC109" i="1" s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U102" i="20" l="1"/>
  <c r="J102" i="20"/>
  <c r="K102" i="20" s="1"/>
  <c r="N102" i="20"/>
  <c r="R102" i="20"/>
  <c r="S102" i="20" s="1"/>
  <c r="T108" i="20" s="1"/>
  <c r="O102" i="1"/>
  <c r="S102" i="1"/>
  <c r="T102" i="1" s="1"/>
  <c r="U108" i="1" s="1"/>
  <c r="W102" i="1"/>
  <c r="AA102" i="1"/>
  <c r="AE102" i="1"/>
  <c r="Z102" i="1"/>
  <c r="N102" i="1"/>
  <c r="AD102" i="1" s="1"/>
  <c r="AF102" i="1" s="1"/>
  <c r="V102" i="20" l="1"/>
  <c r="W102" i="20" s="1"/>
  <c r="P102" i="1"/>
  <c r="Q108" i="1" s="1"/>
  <c r="O102" i="20"/>
  <c r="P108" i="20" s="1"/>
  <c r="AB102" i="1"/>
  <c r="AC108" i="1" s="1"/>
  <c r="U101" i="20"/>
  <c r="J101" i="20"/>
  <c r="K101" i="20" s="1"/>
  <c r="R101" i="20"/>
  <c r="S101" i="20" s="1"/>
  <c r="T107" i="20" s="1"/>
  <c r="N101" i="20"/>
  <c r="Z101" i="1"/>
  <c r="N101" i="1"/>
  <c r="O101" i="1"/>
  <c r="S101" i="1"/>
  <c r="T101" i="1" s="1"/>
  <c r="U107" i="1" s="1"/>
  <c r="W101" i="1"/>
  <c r="AA101" i="1"/>
  <c r="AE101" i="1"/>
  <c r="V101" i="20" l="1"/>
  <c r="W101" i="20" s="1"/>
  <c r="P101" i="1"/>
  <c r="Q107" i="1" s="1"/>
  <c r="AD101" i="1"/>
  <c r="AF101" i="1" s="1"/>
  <c r="AB101" i="1"/>
  <c r="AC107" i="1" s="1"/>
  <c r="O101" i="20"/>
  <c r="P107" i="20" s="1"/>
  <c r="Z98" i="1"/>
  <c r="Z99" i="1"/>
  <c r="Z100" i="1"/>
  <c r="AE100" i="1" l="1"/>
  <c r="AA100" i="1"/>
  <c r="AB100" i="1" s="1"/>
  <c r="AC106" i="1" s="1"/>
  <c r="W100" i="1"/>
  <c r="S100" i="1"/>
  <c r="T100" i="1" s="1"/>
  <c r="U106" i="1" s="1"/>
  <c r="O100" i="1"/>
  <c r="N100" i="1"/>
  <c r="P100" i="1" s="1"/>
  <c r="Q106" i="1" s="1"/>
  <c r="J100" i="20"/>
  <c r="K100" i="20" s="1"/>
  <c r="R100" i="20"/>
  <c r="S100" i="20" s="1"/>
  <c r="T106" i="20" s="1"/>
  <c r="N100" i="20"/>
  <c r="O100" i="20" s="1"/>
  <c r="P106" i="20" s="1"/>
  <c r="U100" i="20"/>
  <c r="AD100" i="1" l="1"/>
  <c r="AF100" i="1" s="1"/>
  <c r="V100" i="20"/>
  <c r="W100" i="20" s="1"/>
  <c r="U99" i="20"/>
  <c r="J99" i="20"/>
  <c r="K99" i="20" s="1"/>
  <c r="N99" i="20"/>
  <c r="O99" i="20" s="1"/>
  <c r="P105" i="20" s="1"/>
  <c r="R99" i="20"/>
  <c r="S99" i="20" s="1"/>
  <c r="T105" i="20" s="1"/>
  <c r="AE99" i="1"/>
  <c r="AA99" i="1"/>
  <c r="AB99" i="1" s="1"/>
  <c r="AC105" i="1" s="1"/>
  <c r="W99" i="1"/>
  <c r="S99" i="1"/>
  <c r="T99" i="1" s="1"/>
  <c r="U105" i="1" s="1"/>
  <c r="O99" i="1"/>
  <c r="N99" i="1"/>
  <c r="P99" i="1" l="1"/>
  <c r="Q105" i="1" s="1"/>
  <c r="AD99" i="1"/>
  <c r="AF99" i="1" s="1"/>
  <c r="V99" i="20"/>
  <c r="W99" i="20" s="1"/>
  <c r="N98" i="1"/>
  <c r="O98" i="1"/>
  <c r="S98" i="1"/>
  <c r="W98" i="1"/>
  <c r="AA98" i="1"/>
  <c r="AB98" i="1" s="1"/>
  <c r="AC104" i="1" s="1"/>
  <c r="AE98" i="1"/>
  <c r="J98" i="20"/>
  <c r="K98" i="20" s="1"/>
  <c r="N98" i="20"/>
  <c r="O98" i="20" s="1"/>
  <c r="P104" i="20" s="1"/>
  <c r="R98" i="20"/>
  <c r="S98" i="20" s="1"/>
  <c r="T104" i="20" s="1"/>
  <c r="U98" i="20"/>
  <c r="P98" i="1" l="1"/>
  <c r="Q104" i="1" s="1"/>
  <c r="V98" i="20"/>
  <c r="W98" i="20" s="1"/>
  <c r="T98" i="1"/>
  <c r="U104" i="1" s="1"/>
  <c r="AD98" i="1"/>
  <c r="AF98" i="1" s="1"/>
  <c r="R97" i="20"/>
  <c r="S97" i="20" s="1"/>
  <c r="T103" i="20" s="1"/>
  <c r="N97" i="20"/>
  <c r="O97" i="20" s="1"/>
  <c r="P103" i="20" s="1"/>
  <c r="U97" i="20"/>
  <c r="J96" i="20"/>
  <c r="J97" i="20"/>
  <c r="K97" i="20" s="1"/>
  <c r="O97" i="1"/>
  <c r="S97" i="1"/>
  <c r="T97" i="1" s="1"/>
  <c r="U103" i="1" s="1"/>
  <c r="W97" i="1"/>
  <c r="AA97" i="1"/>
  <c r="AE97" i="1"/>
  <c r="Z97" i="1"/>
  <c r="N97" i="1"/>
  <c r="AD97" i="1" s="1"/>
  <c r="P97" i="1" l="1"/>
  <c r="Q103" i="1" s="1"/>
  <c r="V97" i="20"/>
  <c r="W97" i="20" s="1"/>
  <c r="AF97" i="1"/>
  <c r="AB97" i="1"/>
  <c r="AC103" i="1" s="1"/>
  <c r="K96" i="20"/>
  <c r="N96" i="20"/>
  <c r="O96" i="20" s="1"/>
  <c r="P102" i="20" s="1"/>
  <c r="Z96" i="20"/>
  <c r="R96" i="20"/>
  <c r="S96" i="20" s="1"/>
  <c r="T102" i="20" s="1"/>
  <c r="U96" i="20"/>
  <c r="Z96" i="1"/>
  <c r="S96" i="1"/>
  <c r="T96" i="1" s="1"/>
  <c r="U102" i="1" s="1"/>
  <c r="W96" i="1"/>
  <c r="AA96" i="1"/>
  <c r="AE96" i="1"/>
  <c r="N96" i="1"/>
  <c r="AD96" i="1" s="1"/>
  <c r="AF96" i="1" l="1"/>
  <c r="AB96" i="1"/>
  <c r="AC102" i="1" s="1"/>
  <c r="V96" i="20"/>
  <c r="W96" i="20" s="1"/>
  <c r="Z91" i="20"/>
  <c r="AA91" i="20" s="1"/>
  <c r="Z92" i="20"/>
  <c r="AA92" i="20" s="1"/>
  <c r="Z93" i="20"/>
  <c r="AA93" i="20" s="1"/>
  <c r="Z94" i="20"/>
  <c r="AA94" i="20" s="1"/>
  <c r="Z95" i="20"/>
  <c r="AA95" i="20" s="1"/>
  <c r="U91" i="20"/>
  <c r="U92" i="20"/>
  <c r="U93" i="20"/>
  <c r="U94" i="20"/>
  <c r="U95" i="20"/>
  <c r="V93" i="1"/>
  <c r="V94" i="1"/>
  <c r="V95" i="1"/>
  <c r="V92" i="1"/>
  <c r="V91" i="1"/>
  <c r="Z95" i="1"/>
  <c r="N95" i="1" l="1"/>
  <c r="AD95" i="1" l="1"/>
  <c r="J95" i="20"/>
  <c r="K95" i="20" s="1"/>
  <c r="N95" i="20"/>
  <c r="R95" i="20"/>
  <c r="S95" i="20" s="1"/>
  <c r="T101" i="20" s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B95" i="1" s="1"/>
  <c r="AC101" i="1" s="1"/>
  <c r="AA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X91" i="1" s="1"/>
  <c r="W92" i="1"/>
  <c r="X92" i="1" s="1"/>
  <c r="W93" i="1"/>
  <c r="X93" i="1" s="1"/>
  <c r="W94" i="1"/>
  <c r="X94" i="1" s="1"/>
  <c r="W95" i="1"/>
  <c r="X95" i="1" s="1"/>
  <c r="W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T95" i="1" s="1"/>
  <c r="U101" i="1" s="1"/>
  <c r="S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P95" i="1" s="1"/>
  <c r="O96" i="1"/>
  <c r="P96" i="1" s="1"/>
  <c r="Q102" i="1" s="1"/>
  <c r="O5" i="1"/>
  <c r="Q101" i="1" l="1"/>
  <c r="V95" i="20"/>
  <c r="W95" i="20" s="1"/>
  <c r="O95" i="20"/>
  <c r="P101" i="20" s="1"/>
  <c r="AF95" i="1"/>
  <c r="J94" i="20"/>
  <c r="K94" i="20" s="1"/>
  <c r="R94" i="20"/>
  <c r="S94" i="20" s="1"/>
  <c r="T100" i="20" s="1"/>
  <c r="N94" i="20"/>
  <c r="O94" i="20" s="1"/>
  <c r="P100" i="20" s="1"/>
  <c r="Z94" i="1"/>
  <c r="AB94" i="1" s="1"/>
  <c r="AC100" i="1" s="1"/>
  <c r="T94" i="1"/>
  <c r="U100" i="1" s="1"/>
  <c r="N94" i="1"/>
  <c r="AD94" i="1" s="1"/>
  <c r="AF94" i="1" s="1"/>
  <c r="P94" i="1" l="1"/>
  <c r="Q100" i="1" s="1"/>
  <c r="V94" i="20"/>
  <c r="W94" i="20" s="1"/>
  <c r="R91" i="20"/>
  <c r="S91" i="20" s="1"/>
  <c r="R92" i="20"/>
  <c r="S92" i="20" s="1"/>
  <c r="R93" i="20"/>
  <c r="S93" i="20" s="1"/>
  <c r="T99" i="20" s="1"/>
  <c r="N91" i="20"/>
  <c r="V91" i="20" s="1"/>
  <c r="W91" i="20" s="1"/>
  <c r="N92" i="20"/>
  <c r="N93" i="20"/>
  <c r="V93" i="20" s="1"/>
  <c r="W93" i="20" s="1"/>
  <c r="J91" i="20"/>
  <c r="K91" i="20" s="1"/>
  <c r="J92" i="20"/>
  <c r="K92" i="20" s="1"/>
  <c r="J93" i="20"/>
  <c r="K93" i="20" s="1"/>
  <c r="Z93" i="1"/>
  <c r="AB93" i="1" s="1"/>
  <c r="AC99" i="1" s="1"/>
  <c r="Z92" i="1"/>
  <c r="AB92" i="1" s="1"/>
  <c r="T93" i="1"/>
  <c r="U99" i="1" s="1"/>
  <c r="N93" i="1"/>
  <c r="AD93" i="1" s="1"/>
  <c r="AF93" i="1" s="1"/>
  <c r="T98" i="20" l="1"/>
  <c r="T97" i="20"/>
  <c r="V92" i="20"/>
  <c r="W92" i="20" s="1"/>
  <c r="O92" i="20"/>
  <c r="AC98" i="1"/>
  <c r="P93" i="1"/>
  <c r="Q99" i="1" s="1"/>
  <c r="O93" i="20"/>
  <c r="P99" i="20" s="1"/>
  <c r="O91" i="20"/>
  <c r="P97" i="20" s="1"/>
  <c r="T92" i="1"/>
  <c r="U98" i="1" s="1"/>
  <c r="N92" i="1"/>
  <c r="P92" i="1" s="1"/>
  <c r="Q98" i="1" l="1"/>
  <c r="P98" i="20"/>
  <c r="AD92" i="1"/>
  <c r="AF92" i="1" s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AB91" i="1" l="1"/>
  <c r="AC97" i="1" s="1"/>
  <c r="T91" i="1"/>
  <c r="U97" i="1" s="1"/>
  <c r="N91" i="1"/>
  <c r="AD91" i="1" s="1"/>
  <c r="AF91" i="1" s="1"/>
  <c r="P91" i="1" l="1"/>
  <c r="Q97" i="1" s="1"/>
  <c r="E89" i="1"/>
  <c r="H89" i="1" s="1"/>
  <c r="E89" i="20"/>
  <c r="G89" i="20" s="1"/>
  <c r="Z86" i="20" l="1"/>
  <c r="AA86" i="20" s="1"/>
  <c r="Z87" i="20"/>
  <c r="AA87" i="20" s="1"/>
  <c r="Z88" i="20"/>
  <c r="AA88" i="20" s="1"/>
  <c r="Z89" i="20"/>
  <c r="AA89" i="20" s="1"/>
  <c r="Z90" i="20"/>
  <c r="AA90" i="20" s="1"/>
  <c r="J90" i="20"/>
  <c r="K90" i="20" s="1"/>
  <c r="J86" i="20"/>
  <c r="K86" i="20" s="1"/>
  <c r="J87" i="20"/>
  <c r="K87" i="20" s="1"/>
  <c r="J88" i="20"/>
  <c r="K88" i="20" s="1"/>
  <c r="J89" i="20"/>
  <c r="K89" i="20" s="1"/>
  <c r="E86" i="20"/>
  <c r="G86" i="20" s="1"/>
  <c r="E87" i="20"/>
  <c r="G87" i="20" s="1"/>
  <c r="E88" i="20"/>
  <c r="G88" i="20" s="1"/>
  <c r="AJ90" i="1"/>
  <c r="V90" i="1" l="1"/>
  <c r="X90" i="1" s="1"/>
  <c r="AB90" i="1"/>
  <c r="AC96" i="1" s="1"/>
  <c r="T90" i="1"/>
  <c r="U96" i="1" s="1"/>
  <c r="N90" i="1"/>
  <c r="P90" i="1" s="1"/>
  <c r="Q96" i="1" s="1"/>
  <c r="U86" i="20"/>
  <c r="U87" i="20"/>
  <c r="U88" i="20"/>
  <c r="U89" i="20"/>
  <c r="U90" i="20"/>
  <c r="R86" i="20"/>
  <c r="S86" i="20" s="1"/>
  <c r="R87" i="20"/>
  <c r="S87" i="20" s="1"/>
  <c r="R88" i="20"/>
  <c r="S88" i="20" s="1"/>
  <c r="R89" i="20"/>
  <c r="S89" i="20" s="1"/>
  <c r="R90" i="20"/>
  <c r="S90" i="20" s="1"/>
  <c r="T96" i="20" s="1"/>
  <c r="N86" i="20"/>
  <c r="N87" i="20"/>
  <c r="N88" i="20"/>
  <c r="N89" i="20"/>
  <c r="N90" i="20"/>
  <c r="O90" i="20" s="1"/>
  <c r="P96" i="20" s="1"/>
  <c r="T95" i="20" l="1"/>
  <c r="T94" i="20"/>
  <c r="T93" i="20"/>
  <c r="T92" i="20"/>
  <c r="V88" i="20"/>
  <c r="W88" i="20" s="1"/>
  <c r="V86" i="20"/>
  <c r="W86" i="20" s="1"/>
  <c r="V89" i="20"/>
  <c r="W89" i="20" s="1"/>
  <c r="V87" i="20"/>
  <c r="W87" i="20" s="1"/>
  <c r="O88" i="20"/>
  <c r="O86" i="20"/>
  <c r="V90" i="20"/>
  <c r="O89" i="20"/>
  <c r="P95" i="20" s="1"/>
  <c r="O87" i="20"/>
  <c r="P93" i="20" s="1"/>
  <c r="W90" i="20"/>
  <c r="AD90" i="1"/>
  <c r="AF90" i="1" s="1"/>
  <c r="AJ86" i="1"/>
  <c r="AJ87" i="1"/>
  <c r="AJ88" i="1"/>
  <c r="AJ89" i="1"/>
  <c r="P92" i="20" l="1"/>
  <c r="P94" i="20"/>
  <c r="AB88" i="1"/>
  <c r="AB89" i="1"/>
  <c r="AC95" i="1" s="1"/>
  <c r="V89" i="1"/>
  <c r="X89" i="1" s="1"/>
  <c r="T88" i="1"/>
  <c r="E88" i="1"/>
  <c r="H88" i="1" s="1"/>
  <c r="E87" i="1"/>
  <c r="H87" i="1" s="1"/>
  <c r="E86" i="1"/>
  <c r="H86" i="1" s="1"/>
  <c r="AC94" i="1" l="1"/>
  <c r="V88" i="1"/>
  <c r="X88" i="1" s="1"/>
  <c r="V87" i="1"/>
  <c r="T89" i="1" l="1"/>
  <c r="N89" i="1"/>
  <c r="P89" i="1" s="1"/>
  <c r="Q95" i="1" s="1"/>
  <c r="U95" i="1" l="1"/>
  <c r="U94" i="1"/>
  <c r="AD89" i="1"/>
  <c r="AF89" i="1" s="1"/>
  <c r="J6" i="20" l="1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5" i="20"/>
  <c r="N88" i="1" l="1"/>
  <c r="P88" i="1" s="1"/>
  <c r="Q94" i="1" s="1"/>
  <c r="AD88" i="1" l="1"/>
  <c r="AF88" i="1" s="1"/>
  <c r="P35" i="23"/>
  <c r="K55" i="20" l="1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AL55" i="1" l="1"/>
  <c r="R6" i="20"/>
  <c r="S6" i="20" s="1"/>
  <c r="R7" i="20"/>
  <c r="S7" i="20" s="1"/>
  <c r="R8" i="20"/>
  <c r="S8" i="20" s="1"/>
  <c r="R9" i="20"/>
  <c r="S9" i="20" s="1"/>
  <c r="R10" i="20"/>
  <c r="S10" i="20" s="1"/>
  <c r="R11" i="20"/>
  <c r="S11" i="20" s="1"/>
  <c r="R12" i="20"/>
  <c r="S12" i="20" s="1"/>
  <c r="AP15" i="1" l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B87" i="1" l="1"/>
  <c r="AC93" i="1" s="1"/>
  <c r="AB86" i="1"/>
  <c r="X87" i="1"/>
  <c r="AC92" i="1" l="1"/>
  <c r="AP87" i="1"/>
  <c r="AP86" i="1" l="1"/>
  <c r="N87" i="1" l="1"/>
  <c r="P87" i="1" s="1"/>
  <c r="Q93" i="1" s="1"/>
  <c r="V86" i="1"/>
  <c r="X86" i="1" s="1"/>
  <c r="R86" i="1"/>
  <c r="T86" i="1" s="1"/>
  <c r="N86" i="1"/>
  <c r="P86" i="1" s="1"/>
  <c r="Q92" i="1" l="1"/>
  <c r="AD86" i="1"/>
  <c r="AF86" i="1" s="1"/>
  <c r="AD87" i="1"/>
  <c r="AF87" i="1" s="1"/>
  <c r="T87" i="1"/>
  <c r="U93" i="1" s="1"/>
  <c r="AT14" i="1"/>
  <c r="AT13" i="1"/>
  <c r="AT12" i="1"/>
  <c r="AT11" i="1"/>
  <c r="AT10" i="1"/>
  <c r="AT9" i="1"/>
  <c r="AT8" i="1"/>
  <c r="AT7" i="1"/>
  <c r="AT6" i="1"/>
  <c r="AT5" i="1"/>
  <c r="U92" i="1" l="1"/>
  <c r="T35" i="23"/>
  <c r="O35" i="23"/>
  <c r="K35" i="23"/>
  <c r="G35" i="23"/>
  <c r="C35" i="23"/>
  <c r="AL6" i="20"/>
  <c r="AL7" i="20"/>
  <c r="AL8" i="20"/>
  <c r="AL9" i="20"/>
  <c r="AL10" i="20"/>
  <c r="AL11" i="20"/>
  <c r="AL12" i="20"/>
  <c r="AL13" i="20"/>
  <c r="AL14" i="20"/>
  <c r="AL5" i="20"/>
  <c r="AE16" i="20" l="1"/>
  <c r="AE17" i="20"/>
  <c r="AE18" i="20"/>
  <c r="AE19" i="20"/>
  <c r="AE20" i="20"/>
  <c r="AE21" i="20"/>
  <c r="AE22" i="20"/>
  <c r="AE23" i="20"/>
  <c r="AE24" i="20"/>
  <c r="AE25" i="20"/>
  <c r="AE26" i="20"/>
  <c r="AE27" i="20"/>
  <c r="AE28" i="20"/>
  <c r="AE29" i="20"/>
  <c r="AE30" i="20"/>
  <c r="AE31" i="20"/>
  <c r="AE32" i="20"/>
  <c r="AE33" i="20"/>
  <c r="AE34" i="20"/>
  <c r="AE35" i="20"/>
  <c r="AE36" i="20"/>
  <c r="AE37" i="20"/>
  <c r="AE38" i="20"/>
  <c r="AE39" i="20"/>
  <c r="AE40" i="20"/>
  <c r="AE41" i="20"/>
  <c r="AE42" i="20"/>
  <c r="AE43" i="20"/>
  <c r="AE44" i="20"/>
  <c r="AE45" i="20"/>
  <c r="AE46" i="20"/>
  <c r="AE47" i="20"/>
  <c r="AE48" i="20"/>
  <c r="AE49" i="20"/>
  <c r="AE50" i="20"/>
  <c r="AE51" i="20"/>
  <c r="AE52" i="20"/>
  <c r="AE53" i="20"/>
  <c r="AE54" i="20"/>
  <c r="AE55" i="20"/>
  <c r="AE56" i="20"/>
  <c r="AE57" i="20"/>
  <c r="AE58" i="20"/>
  <c r="AE59" i="20"/>
  <c r="AE60" i="20"/>
  <c r="AE61" i="20"/>
  <c r="AE62" i="20"/>
  <c r="AE63" i="20"/>
  <c r="AE64" i="20"/>
  <c r="AE65" i="20"/>
  <c r="AE66" i="20"/>
  <c r="AE67" i="20"/>
  <c r="AE68" i="20"/>
  <c r="AE69" i="20"/>
  <c r="AE70" i="20"/>
  <c r="AE71" i="20"/>
  <c r="AE72" i="20"/>
  <c r="AE73" i="20"/>
  <c r="AE74" i="20"/>
  <c r="AE75" i="20"/>
  <c r="AE76" i="20"/>
  <c r="AE77" i="20"/>
  <c r="AE78" i="20"/>
  <c r="AE79" i="20"/>
  <c r="AE80" i="20"/>
  <c r="AE81" i="20"/>
  <c r="AE82" i="20"/>
  <c r="AE83" i="20"/>
  <c r="AE84" i="20"/>
  <c r="AE85" i="20"/>
  <c r="AE15" i="20"/>
  <c r="Z6" i="20"/>
  <c r="Z7" i="20"/>
  <c r="Z8" i="20"/>
  <c r="Z9" i="20"/>
  <c r="Z10" i="20"/>
  <c r="Z11" i="20"/>
  <c r="Z12" i="20"/>
  <c r="Z13" i="20"/>
  <c r="Z14" i="20"/>
  <c r="Z15" i="20"/>
  <c r="Z16" i="20"/>
  <c r="Z17" i="20"/>
  <c r="Z18" i="20"/>
  <c r="Z19" i="20"/>
  <c r="Z20" i="20"/>
  <c r="Z21" i="20"/>
  <c r="Z22" i="20"/>
  <c r="Z23" i="20"/>
  <c r="Z24" i="20"/>
  <c r="Z25" i="20"/>
  <c r="Z26" i="20"/>
  <c r="Z27" i="20"/>
  <c r="Z28" i="20"/>
  <c r="Z29" i="20"/>
  <c r="Z30" i="20"/>
  <c r="Z31" i="20"/>
  <c r="Z32" i="20"/>
  <c r="Z33" i="20"/>
  <c r="Z34" i="20"/>
  <c r="Z35" i="20"/>
  <c r="Z36" i="20"/>
  <c r="Z37" i="20"/>
  <c r="Z38" i="20"/>
  <c r="Z39" i="20"/>
  <c r="Z40" i="20"/>
  <c r="Z41" i="20"/>
  <c r="Z42" i="20"/>
  <c r="Z43" i="20"/>
  <c r="Z44" i="20"/>
  <c r="Z45" i="20"/>
  <c r="Z46" i="20"/>
  <c r="Z47" i="20"/>
  <c r="Z48" i="20"/>
  <c r="Z49" i="20"/>
  <c r="Z50" i="20"/>
  <c r="Z51" i="20"/>
  <c r="Z52" i="20"/>
  <c r="Z53" i="20"/>
  <c r="Z54" i="20"/>
  <c r="Z55" i="20"/>
  <c r="AA55" i="20" s="1"/>
  <c r="Z56" i="20"/>
  <c r="AA56" i="20" s="1"/>
  <c r="Z57" i="20"/>
  <c r="AA57" i="20" s="1"/>
  <c r="Z58" i="20"/>
  <c r="AA58" i="20" s="1"/>
  <c r="Z59" i="20"/>
  <c r="AA59" i="20" s="1"/>
  <c r="Z60" i="20"/>
  <c r="AA60" i="20" s="1"/>
  <c r="Z61" i="20"/>
  <c r="AA61" i="20" s="1"/>
  <c r="Z62" i="20"/>
  <c r="AA62" i="20" s="1"/>
  <c r="Z63" i="20"/>
  <c r="AA63" i="20" s="1"/>
  <c r="Z64" i="20"/>
  <c r="AA64" i="20" s="1"/>
  <c r="Z65" i="20"/>
  <c r="AA65" i="20" s="1"/>
  <c r="Z66" i="20"/>
  <c r="AA66" i="20" s="1"/>
  <c r="Z67" i="20"/>
  <c r="AA67" i="20" s="1"/>
  <c r="Z68" i="20"/>
  <c r="AA68" i="20" s="1"/>
  <c r="Z69" i="20"/>
  <c r="AA69" i="20" s="1"/>
  <c r="Z70" i="20"/>
  <c r="AA70" i="20" s="1"/>
  <c r="Z71" i="20"/>
  <c r="AA71" i="20" s="1"/>
  <c r="Z72" i="20"/>
  <c r="AA72" i="20" s="1"/>
  <c r="Z73" i="20"/>
  <c r="AA73" i="20" s="1"/>
  <c r="Z74" i="20"/>
  <c r="AA74" i="20" s="1"/>
  <c r="Z75" i="20"/>
  <c r="AA75" i="20" s="1"/>
  <c r="Z76" i="20"/>
  <c r="AA76" i="20" s="1"/>
  <c r="Z77" i="20"/>
  <c r="AA77" i="20" s="1"/>
  <c r="Z78" i="20"/>
  <c r="AA78" i="20" s="1"/>
  <c r="Z79" i="20"/>
  <c r="AA79" i="20" s="1"/>
  <c r="Z80" i="20"/>
  <c r="AA80" i="20" s="1"/>
  <c r="Z81" i="20"/>
  <c r="AA81" i="20" s="1"/>
  <c r="Z82" i="20"/>
  <c r="AA82" i="20" s="1"/>
  <c r="Z83" i="20"/>
  <c r="AA83" i="20" s="1"/>
  <c r="Z84" i="20"/>
  <c r="AA84" i="20" s="1"/>
  <c r="Z85" i="20"/>
  <c r="AA85" i="20" s="1"/>
  <c r="Z5" i="20"/>
  <c r="U6" i="20"/>
  <c r="AG6" i="20" s="1"/>
  <c r="U7" i="20"/>
  <c r="AG7" i="20" s="1"/>
  <c r="U8" i="20"/>
  <c r="AG8" i="20" s="1"/>
  <c r="U9" i="20"/>
  <c r="AG9" i="20" s="1"/>
  <c r="U10" i="20"/>
  <c r="AG10" i="20" s="1"/>
  <c r="U11" i="20"/>
  <c r="AG11" i="20" s="1"/>
  <c r="U12" i="20"/>
  <c r="AG12" i="20" s="1"/>
  <c r="U13" i="20"/>
  <c r="AG13" i="20" s="1"/>
  <c r="U14" i="20"/>
  <c r="AG14" i="20" s="1"/>
  <c r="U15" i="20"/>
  <c r="AG15" i="20" s="1"/>
  <c r="U16" i="20"/>
  <c r="AG16" i="20" s="1"/>
  <c r="U17" i="20"/>
  <c r="AG17" i="20" s="1"/>
  <c r="U18" i="20"/>
  <c r="AG18" i="20" s="1"/>
  <c r="U19" i="20"/>
  <c r="AG19" i="20" s="1"/>
  <c r="U20" i="20"/>
  <c r="AG20" i="20" s="1"/>
  <c r="U21" i="20"/>
  <c r="AG21" i="20" s="1"/>
  <c r="U22" i="20"/>
  <c r="AG22" i="20" s="1"/>
  <c r="U23" i="20"/>
  <c r="AG23" i="20" s="1"/>
  <c r="U24" i="20"/>
  <c r="AG24" i="20" s="1"/>
  <c r="U25" i="20"/>
  <c r="AG25" i="20" s="1"/>
  <c r="U26" i="20"/>
  <c r="AG26" i="20" s="1"/>
  <c r="U27" i="20"/>
  <c r="AG27" i="20" s="1"/>
  <c r="U28" i="20"/>
  <c r="AG28" i="20" s="1"/>
  <c r="U29" i="20"/>
  <c r="AG29" i="20" s="1"/>
  <c r="U30" i="20"/>
  <c r="AG30" i="20" s="1"/>
  <c r="U31" i="20"/>
  <c r="AG31" i="20" s="1"/>
  <c r="U32" i="20"/>
  <c r="AG32" i="20" s="1"/>
  <c r="U33" i="20"/>
  <c r="AG33" i="20" s="1"/>
  <c r="U34" i="20"/>
  <c r="AG34" i="20" s="1"/>
  <c r="U35" i="20"/>
  <c r="AG35" i="20" s="1"/>
  <c r="U36" i="20"/>
  <c r="AG36" i="20" s="1"/>
  <c r="U37" i="20"/>
  <c r="AG37" i="20" s="1"/>
  <c r="U38" i="20"/>
  <c r="AG38" i="20" s="1"/>
  <c r="U39" i="20"/>
  <c r="AG39" i="20" s="1"/>
  <c r="U40" i="20"/>
  <c r="AG40" i="20" s="1"/>
  <c r="U41" i="20"/>
  <c r="AG41" i="20" s="1"/>
  <c r="U42" i="20"/>
  <c r="AG42" i="20" s="1"/>
  <c r="U43" i="20"/>
  <c r="AG43" i="20" s="1"/>
  <c r="U44" i="20"/>
  <c r="AG44" i="20" s="1"/>
  <c r="U45" i="20"/>
  <c r="AG45" i="20" s="1"/>
  <c r="U46" i="20"/>
  <c r="AG46" i="20" s="1"/>
  <c r="U47" i="20"/>
  <c r="AG47" i="20" s="1"/>
  <c r="U48" i="20"/>
  <c r="AG48" i="20" s="1"/>
  <c r="U49" i="20"/>
  <c r="AG49" i="20" s="1"/>
  <c r="U50" i="20"/>
  <c r="AG50" i="20" s="1"/>
  <c r="U51" i="20"/>
  <c r="AG51" i="20" s="1"/>
  <c r="U52" i="20"/>
  <c r="AG52" i="20" s="1"/>
  <c r="U53" i="20"/>
  <c r="AG53" i="20" s="1"/>
  <c r="U54" i="20"/>
  <c r="AG54" i="20" s="1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5" i="20"/>
  <c r="AG5" i="20" s="1"/>
  <c r="R13" i="20"/>
  <c r="S13" i="20" s="1"/>
  <c r="R14" i="20"/>
  <c r="S14" i="20" s="1"/>
  <c r="R15" i="20"/>
  <c r="S15" i="20" s="1"/>
  <c r="R16" i="20"/>
  <c r="S16" i="20" s="1"/>
  <c r="R17" i="20"/>
  <c r="S17" i="20" s="1"/>
  <c r="R18" i="20"/>
  <c r="S18" i="20" s="1"/>
  <c r="R19" i="20"/>
  <c r="S19" i="20" s="1"/>
  <c r="R20" i="20"/>
  <c r="S20" i="20" s="1"/>
  <c r="R21" i="20"/>
  <c r="S21" i="20" s="1"/>
  <c r="R22" i="20"/>
  <c r="S22" i="20" s="1"/>
  <c r="R23" i="20"/>
  <c r="S23" i="20" s="1"/>
  <c r="R24" i="20"/>
  <c r="S24" i="20" s="1"/>
  <c r="R25" i="20"/>
  <c r="S25" i="20" s="1"/>
  <c r="R26" i="20"/>
  <c r="S26" i="20" s="1"/>
  <c r="R27" i="20"/>
  <c r="S27" i="20" s="1"/>
  <c r="R28" i="20"/>
  <c r="S28" i="20" s="1"/>
  <c r="R29" i="20"/>
  <c r="S29" i="20" s="1"/>
  <c r="R30" i="20"/>
  <c r="S30" i="20" s="1"/>
  <c r="R31" i="20"/>
  <c r="S31" i="20" s="1"/>
  <c r="R32" i="20"/>
  <c r="S32" i="20" s="1"/>
  <c r="R33" i="20"/>
  <c r="S33" i="20" s="1"/>
  <c r="R34" i="20"/>
  <c r="S34" i="20" s="1"/>
  <c r="R35" i="20"/>
  <c r="S35" i="20" s="1"/>
  <c r="R36" i="20"/>
  <c r="S36" i="20" s="1"/>
  <c r="R37" i="20"/>
  <c r="S37" i="20" s="1"/>
  <c r="R38" i="20"/>
  <c r="S38" i="20" s="1"/>
  <c r="R39" i="20"/>
  <c r="S39" i="20" s="1"/>
  <c r="R40" i="20"/>
  <c r="S40" i="20" s="1"/>
  <c r="R41" i="20"/>
  <c r="S41" i="20" s="1"/>
  <c r="R42" i="20"/>
  <c r="S42" i="20" s="1"/>
  <c r="R43" i="20"/>
  <c r="S43" i="20" s="1"/>
  <c r="R44" i="20"/>
  <c r="S44" i="20" s="1"/>
  <c r="R45" i="20"/>
  <c r="S45" i="20" s="1"/>
  <c r="R46" i="20"/>
  <c r="S46" i="20" s="1"/>
  <c r="R47" i="20"/>
  <c r="S47" i="20" s="1"/>
  <c r="R48" i="20"/>
  <c r="S48" i="20" s="1"/>
  <c r="R49" i="20"/>
  <c r="S49" i="20" s="1"/>
  <c r="R50" i="20"/>
  <c r="S50" i="20" s="1"/>
  <c r="R51" i="20"/>
  <c r="S51" i="20" s="1"/>
  <c r="R52" i="20"/>
  <c r="S52" i="20" s="1"/>
  <c r="R53" i="20"/>
  <c r="S53" i="20" s="1"/>
  <c r="R54" i="20"/>
  <c r="S54" i="20" s="1"/>
  <c r="R55" i="20"/>
  <c r="S55" i="20" s="1"/>
  <c r="R56" i="20"/>
  <c r="S56" i="20" s="1"/>
  <c r="R57" i="20"/>
  <c r="S57" i="20" s="1"/>
  <c r="R58" i="20"/>
  <c r="S58" i="20" s="1"/>
  <c r="R59" i="20"/>
  <c r="S59" i="20" s="1"/>
  <c r="R60" i="20"/>
  <c r="S60" i="20" s="1"/>
  <c r="R61" i="20"/>
  <c r="S61" i="20" s="1"/>
  <c r="R62" i="20"/>
  <c r="S62" i="20" s="1"/>
  <c r="R63" i="20"/>
  <c r="S63" i="20" s="1"/>
  <c r="R64" i="20"/>
  <c r="S64" i="20" s="1"/>
  <c r="R65" i="20"/>
  <c r="S65" i="20" s="1"/>
  <c r="R66" i="20"/>
  <c r="S66" i="20" s="1"/>
  <c r="R67" i="20"/>
  <c r="S67" i="20" s="1"/>
  <c r="R68" i="20"/>
  <c r="S68" i="20" s="1"/>
  <c r="R69" i="20"/>
  <c r="S69" i="20" s="1"/>
  <c r="R70" i="20"/>
  <c r="S70" i="20" s="1"/>
  <c r="R71" i="20"/>
  <c r="S71" i="20" s="1"/>
  <c r="R72" i="20"/>
  <c r="S72" i="20" s="1"/>
  <c r="R73" i="20"/>
  <c r="S73" i="20" s="1"/>
  <c r="R74" i="20"/>
  <c r="S74" i="20" s="1"/>
  <c r="R75" i="20"/>
  <c r="S75" i="20" s="1"/>
  <c r="R76" i="20"/>
  <c r="S76" i="20" s="1"/>
  <c r="R77" i="20"/>
  <c r="S77" i="20" s="1"/>
  <c r="R78" i="20"/>
  <c r="S78" i="20" s="1"/>
  <c r="R79" i="20"/>
  <c r="S79" i="20" s="1"/>
  <c r="R80" i="20"/>
  <c r="S80" i="20" s="1"/>
  <c r="R81" i="20"/>
  <c r="S81" i="20" s="1"/>
  <c r="R82" i="20"/>
  <c r="S82" i="20" s="1"/>
  <c r="R83" i="20"/>
  <c r="S83" i="20" s="1"/>
  <c r="T89" i="20" s="1"/>
  <c r="R84" i="20"/>
  <c r="S84" i="20" s="1"/>
  <c r="R85" i="20"/>
  <c r="S85" i="20" s="1"/>
  <c r="T91" i="20" s="1"/>
  <c r="R5" i="20"/>
  <c r="S5" i="20" s="1"/>
  <c r="N6" i="20"/>
  <c r="O6" i="20" s="1"/>
  <c r="N7" i="20"/>
  <c r="O7" i="20" s="1"/>
  <c r="N8" i="20"/>
  <c r="O8" i="20" s="1"/>
  <c r="N9" i="20"/>
  <c r="O9" i="20" s="1"/>
  <c r="N10" i="20"/>
  <c r="O10" i="20" s="1"/>
  <c r="N11" i="20"/>
  <c r="O11" i="20" s="1"/>
  <c r="N12" i="20"/>
  <c r="O12" i="20" s="1"/>
  <c r="N13" i="20"/>
  <c r="O13" i="20" s="1"/>
  <c r="N14" i="20"/>
  <c r="O14" i="20" s="1"/>
  <c r="N15" i="20"/>
  <c r="O15" i="20" s="1"/>
  <c r="N16" i="20"/>
  <c r="O16" i="20" s="1"/>
  <c r="N17" i="20"/>
  <c r="O17" i="20" s="1"/>
  <c r="N18" i="20"/>
  <c r="O18" i="20" s="1"/>
  <c r="N19" i="20"/>
  <c r="O19" i="20" s="1"/>
  <c r="N20" i="20"/>
  <c r="O20" i="20" s="1"/>
  <c r="N21" i="20"/>
  <c r="O21" i="20" s="1"/>
  <c r="N22" i="20"/>
  <c r="O22" i="20" s="1"/>
  <c r="N23" i="20"/>
  <c r="O23" i="20" s="1"/>
  <c r="N24" i="20"/>
  <c r="O24" i="20" s="1"/>
  <c r="N25" i="20"/>
  <c r="O25" i="20" s="1"/>
  <c r="N26" i="20"/>
  <c r="O26" i="20" s="1"/>
  <c r="N27" i="20"/>
  <c r="O27" i="20" s="1"/>
  <c r="N28" i="20"/>
  <c r="O28" i="20" s="1"/>
  <c r="N29" i="20"/>
  <c r="O29" i="20" s="1"/>
  <c r="N30" i="20"/>
  <c r="O30" i="20" s="1"/>
  <c r="N31" i="20"/>
  <c r="O31" i="20" s="1"/>
  <c r="N32" i="20"/>
  <c r="O32" i="20" s="1"/>
  <c r="N33" i="20"/>
  <c r="O33" i="20" s="1"/>
  <c r="N34" i="20"/>
  <c r="O34" i="20" s="1"/>
  <c r="N35" i="20"/>
  <c r="O35" i="20" s="1"/>
  <c r="N36" i="20"/>
  <c r="O36" i="20" s="1"/>
  <c r="N37" i="20"/>
  <c r="O37" i="20" s="1"/>
  <c r="N38" i="20"/>
  <c r="O38" i="20" s="1"/>
  <c r="N39" i="20"/>
  <c r="O39" i="20" s="1"/>
  <c r="N40" i="20"/>
  <c r="O40" i="20" s="1"/>
  <c r="N41" i="20"/>
  <c r="O41" i="20" s="1"/>
  <c r="N42" i="20"/>
  <c r="O42" i="20" s="1"/>
  <c r="N43" i="20"/>
  <c r="O43" i="20" s="1"/>
  <c r="N44" i="20"/>
  <c r="O44" i="20" s="1"/>
  <c r="N45" i="20"/>
  <c r="O45" i="20" s="1"/>
  <c r="N46" i="20"/>
  <c r="O46" i="20" s="1"/>
  <c r="N47" i="20"/>
  <c r="O47" i="20" s="1"/>
  <c r="N48" i="20"/>
  <c r="O48" i="20" s="1"/>
  <c r="N49" i="20"/>
  <c r="O49" i="20" s="1"/>
  <c r="N50" i="20"/>
  <c r="O50" i="20" s="1"/>
  <c r="N51" i="20"/>
  <c r="O51" i="20" s="1"/>
  <c r="N52" i="20"/>
  <c r="O52" i="20" s="1"/>
  <c r="N53" i="20"/>
  <c r="O53" i="20" s="1"/>
  <c r="N54" i="20"/>
  <c r="O54" i="20" s="1"/>
  <c r="N55" i="20"/>
  <c r="O55" i="20" s="1"/>
  <c r="N56" i="20"/>
  <c r="O56" i="20" s="1"/>
  <c r="N57" i="20"/>
  <c r="O57" i="20" s="1"/>
  <c r="N58" i="20"/>
  <c r="O58" i="20" s="1"/>
  <c r="N59" i="20"/>
  <c r="O59" i="20" s="1"/>
  <c r="N60" i="20"/>
  <c r="O60" i="20" s="1"/>
  <c r="N61" i="20"/>
  <c r="O61" i="20" s="1"/>
  <c r="N62" i="20"/>
  <c r="O62" i="20" s="1"/>
  <c r="N63" i="20"/>
  <c r="O63" i="20" s="1"/>
  <c r="N64" i="20"/>
  <c r="O64" i="20" s="1"/>
  <c r="N65" i="20"/>
  <c r="O65" i="20" s="1"/>
  <c r="N66" i="20"/>
  <c r="O66" i="20" s="1"/>
  <c r="N67" i="20"/>
  <c r="O67" i="20" s="1"/>
  <c r="N68" i="20"/>
  <c r="O68" i="20" s="1"/>
  <c r="N69" i="20"/>
  <c r="O69" i="20" s="1"/>
  <c r="N70" i="20"/>
  <c r="O70" i="20" s="1"/>
  <c r="N71" i="20"/>
  <c r="O71" i="20" s="1"/>
  <c r="N72" i="20"/>
  <c r="O72" i="20" s="1"/>
  <c r="N73" i="20"/>
  <c r="O73" i="20" s="1"/>
  <c r="N74" i="20"/>
  <c r="O74" i="20" s="1"/>
  <c r="N75" i="20"/>
  <c r="O75" i="20" s="1"/>
  <c r="N76" i="20"/>
  <c r="O76" i="20" s="1"/>
  <c r="N77" i="20"/>
  <c r="O77" i="20" s="1"/>
  <c r="N78" i="20"/>
  <c r="O78" i="20" s="1"/>
  <c r="N79" i="20"/>
  <c r="O79" i="20" s="1"/>
  <c r="N80" i="20"/>
  <c r="O80" i="20" s="1"/>
  <c r="N81" i="20"/>
  <c r="O81" i="20" s="1"/>
  <c r="N82" i="20"/>
  <c r="O82" i="20" s="1"/>
  <c r="N83" i="20"/>
  <c r="O83" i="20" s="1"/>
  <c r="N84" i="20"/>
  <c r="O84" i="20" s="1"/>
  <c r="N85" i="20"/>
  <c r="O85" i="20" s="1"/>
  <c r="P91" i="20" s="1"/>
  <c r="N5" i="20"/>
  <c r="O5" i="20" s="1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" i="20"/>
  <c r="E6" i="20"/>
  <c r="G6" i="20" s="1"/>
  <c r="E7" i="20"/>
  <c r="G7" i="20" s="1"/>
  <c r="E8" i="20"/>
  <c r="G8" i="20" s="1"/>
  <c r="E9" i="20"/>
  <c r="G9" i="20" s="1"/>
  <c r="E10" i="20"/>
  <c r="G10" i="20" s="1"/>
  <c r="E11" i="20"/>
  <c r="G11" i="20" s="1"/>
  <c r="E12" i="20"/>
  <c r="G12" i="20" s="1"/>
  <c r="E13" i="20"/>
  <c r="G13" i="20" s="1"/>
  <c r="E14" i="20"/>
  <c r="G14" i="20" s="1"/>
  <c r="E15" i="20"/>
  <c r="G15" i="20" s="1"/>
  <c r="E16" i="20"/>
  <c r="G16" i="20" s="1"/>
  <c r="E17" i="20"/>
  <c r="G17" i="20" s="1"/>
  <c r="E18" i="20"/>
  <c r="G18" i="20" s="1"/>
  <c r="E19" i="20"/>
  <c r="G19" i="20" s="1"/>
  <c r="E20" i="20"/>
  <c r="G20" i="20" s="1"/>
  <c r="E21" i="20"/>
  <c r="G21" i="20" s="1"/>
  <c r="E22" i="20"/>
  <c r="G22" i="20" s="1"/>
  <c r="E23" i="20"/>
  <c r="G23" i="20" s="1"/>
  <c r="E24" i="20"/>
  <c r="G24" i="20" s="1"/>
  <c r="E25" i="20"/>
  <c r="G25" i="20" s="1"/>
  <c r="E26" i="20"/>
  <c r="G26" i="20" s="1"/>
  <c r="E27" i="20"/>
  <c r="G27" i="20" s="1"/>
  <c r="E28" i="20"/>
  <c r="G28" i="20" s="1"/>
  <c r="E29" i="20"/>
  <c r="G29" i="20" s="1"/>
  <c r="E30" i="20"/>
  <c r="G30" i="20" s="1"/>
  <c r="E31" i="20"/>
  <c r="G31" i="20" s="1"/>
  <c r="E32" i="20"/>
  <c r="G32" i="20" s="1"/>
  <c r="E33" i="20"/>
  <c r="G33" i="20" s="1"/>
  <c r="E34" i="20"/>
  <c r="G34" i="20" s="1"/>
  <c r="E35" i="20"/>
  <c r="G35" i="20" s="1"/>
  <c r="E36" i="20"/>
  <c r="G36" i="20" s="1"/>
  <c r="E37" i="20"/>
  <c r="G37" i="20" s="1"/>
  <c r="E38" i="20"/>
  <c r="G38" i="20" s="1"/>
  <c r="E39" i="20"/>
  <c r="G39" i="20" s="1"/>
  <c r="E40" i="20"/>
  <c r="G40" i="20" s="1"/>
  <c r="E41" i="20"/>
  <c r="G41" i="20" s="1"/>
  <c r="E42" i="20"/>
  <c r="G42" i="20" s="1"/>
  <c r="E43" i="20"/>
  <c r="G43" i="20" s="1"/>
  <c r="E44" i="20"/>
  <c r="G44" i="20" s="1"/>
  <c r="E45" i="20"/>
  <c r="G45" i="20" s="1"/>
  <c r="E46" i="20"/>
  <c r="G46" i="20" s="1"/>
  <c r="E47" i="20"/>
  <c r="G47" i="20" s="1"/>
  <c r="E48" i="20"/>
  <c r="G48" i="20" s="1"/>
  <c r="E49" i="20"/>
  <c r="G49" i="20" s="1"/>
  <c r="E50" i="20"/>
  <c r="G50" i="20" s="1"/>
  <c r="E51" i="20"/>
  <c r="G51" i="20" s="1"/>
  <c r="E52" i="20"/>
  <c r="G52" i="20" s="1"/>
  <c r="E53" i="20"/>
  <c r="G53" i="20" s="1"/>
  <c r="E54" i="20"/>
  <c r="G54" i="20" s="1"/>
  <c r="E55" i="20"/>
  <c r="G55" i="20" s="1"/>
  <c r="E56" i="20"/>
  <c r="G56" i="20" s="1"/>
  <c r="E57" i="20"/>
  <c r="G57" i="20" s="1"/>
  <c r="E58" i="20"/>
  <c r="G58" i="20" s="1"/>
  <c r="E59" i="20"/>
  <c r="G59" i="20" s="1"/>
  <c r="E60" i="20"/>
  <c r="G60" i="20" s="1"/>
  <c r="E61" i="20"/>
  <c r="G61" i="20" s="1"/>
  <c r="E62" i="20"/>
  <c r="G62" i="20" s="1"/>
  <c r="E63" i="20"/>
  <c r="G63" i="20" s="1"/>
  <c r="E64" i="20"/>
  <c r="G64" i="20" s="1"/>
  <c r="E65" i="20"/>
  <c r="G65" i="20" s="1"/>
  <c r="E66" i="20"/>
  <c r="G66" i="20" s="1"/>
  <c r="E67" i="20"/>
  <c r="G67" i="20" s="1"/>
  <c r="E68" i="20"/>
  <c r="G68" i="20" s="1"/>
  <c r="E69" i="20"/>
  <c r="G69" i="20" s="1"/>
  <c r="E70" i="20"/>
  <c r="G70" i="20" s="1"/>
  <c r="E71" i="20"/>
  <c r="G71" i="20" s="1"/>
  <c r="E72" i="20"/>
  <c r="G72" i="20" s="1"/>
  <c r="E73" i="20"/>
  <c r="G73" i="20" s="1"/>
  <c r="E74" i="20"/>
  <c r="G74" i="20" s="1"/>
  <c r="E75" i="20"/>
  <c r="G75" i="20" s="1"/>
  <c r="E76" i="20"/>
  <c r="G76" i="20" s="1"/>
  <c r="E77" i="20"/>
  <c r="G77" i="20" s="1"/>
  <c r="E78" i="20"/>
  <c r="G78" i="20" s="1"/>
  <c r="E79" i="20"/>
  <c r="G79" i="20" s="1"/>
  <c r="E80" i="20"/>
  <c r="G80" i="20" s="1"/>
  <c r="E81" i="20"/>
  <c r="G81" i="20" s="1"/>
  <c r="E82" i="20"/>
  <c r="G82" i="20" s="1"/>
  <c r="E83" i="20"/>
  <c r="G83" i="20" s="1"/>
  <c r="E84" i="20"/>
  <c r="G84" i="20" s="1"/>
  <c r="E85" i="20"/>
  <c r="G85" i="20" s="1"/>
  <c r="E5" i="20"/>
  <c r="G5" i="20" s="1"/>
  <c r="T11" i="20" l="1"/>
  <c r="P88" i="20"/>
  <c r="P72" i="20"/>
  <c r="P56" i="20"/>
  <c r="P48" i="20"/>
  <c r="P40" i="20"/>
  <c r="P32" i="20"/>
  <c r="P24" i="20"/>
  <c r="T81" i="20"/>
  <c r="T65" i="20"/>
  <c r="T57" i="20"/>
  <c r="T41" i="20"/>
  <c r="T33" i="20"/>
  <c r="P87" i="20"/>
  <c r="P79" i="20"/>
  <c r="P71" i="20"/>
  <c r="P63" i="20"/>
  <c r="P55" i="20"/>
  <c r="P47" i="20"/>
  <c r="P39" i="20"/>
  <c r="P31" i="20"/>
  <c r="P23" i="20"/>
  <c r="P15" i="20"/>
  <c r="T88" i="20"/>
  <c r="T80" i="20"/>
  <c r="T72" i="20"/>
  <c r="T64" i="20"/>
  <c r="T56" i="20"/>
  <c r="T48" i="20"/>
  <c r="T40" i="20"/>
  <c r="T32" i="20"/>
  <c r="T24" i="20"/>
  <c r="P86" i="20"/>
  <c r="P78" i="20"/>
  <c r="P70" i="20"/>
  <c r="P62" i="20"/>
  <c r="P54" i="20"/>
  <c r="P46" i="20"/>
  <c r="P38" i="20"/>
  <c r="P30" i="20"/>
  <c r="P22" i="20"/>
  <c r="P14" i="20"/>
  <c r="T87" i="20"/>
  <c r="T79" i="20"/>
  <c r="T71" i="20"/>
  <c r="T63" i="20"/>
  <c r="T55" i="20"/>
  <c r="T47" i="20"/>
  <c r="T39" i="20"/>
  <c r="T31" i="20"/>
  <c r="T23" i="20"/>
  <c r="P80" i="20"/>
  <c r="P64" i="20"/>
  <c r="T25" i="20"/>
  <c r="P85" i="20"/>
  <c r="P77" i="20"/>
  <c r="P69" i="20"/>
  <c r="P61" i="20"/>
  <c r="P53" i="20"/>
  <c r="P45" i="20"/>
  <c r="P37" i="20"/>
  <c r="P29" i="20"/>
  <c r="P21" i="20"/>
  <c r="P13" i="20"/>
  <c r="T86" i="20"/>
  <c r="T78" i="20"/>
  <c r="T70" i="20"/>
  <c r="T62" i="20"/>
  <c r="T54" i="20"/>
  <c r="T46" i="20"/>
  <c r="T38" i="20"/>
  <c r="T30" i="20"/>
  <c r="T22" i="20"/>
  <c r="P16" i="20"/>
  <c r="T73" i="20"/>
  <c r="P11" i="20"/>
  <c r="P84" i="20"/>
  <c r="P76" i="20"/>
  <c r="P68" i="20"/>
  <c r="P60" i="20"/>
  <c r="P52" i="20"/>
  <c r="P44" i="20"/>
  <c r="P36" i="20"/>
  <c r="P28" i="20"/>
  <c r="P20" i="20"/>
  <c r="P12" i="20"/>
  <c r="T85" i="20"/>
  <c r="T77" i="20"/>
  <c r="T69" i="20"/>
  <c r="T61" i="20"/>
  <c r="T53" i="20"/>
  <c r="T45" i="20"/>
  <c r="T37" i="20"/>
  <c r="T29" i="20"/>
  <c r="T21" i="20"/>
  <c r="P83" i="20"/>
  <c r="P75" i="20"/>
  <c r="P67" i="20"/>
  <c r="P59" i="20"/>
  <c r="P51" i="20"/>
  <c r="P43" i="20"/>
  <c r="P35" i="20"/>
  <c r="P27" i="20"/>
  <c r="P19" i="20"/>
  <c r="T84" i="20"/>
  <c r="T76" i="20"/>
  <c r="T68" i="20"/>
  <c r="T60" i="20"/>
  <c r="T52" i="20"/>
  <c r="T44" i="20"/>
  <c r="T36" i="20"/>
  <c r="T28" i="20"/>
  <c r="T20" i="20"/>
  <c r="P90" i="20"/>
  <c r="P82" i="20"/>
  <c r="P74" i="20"/>
  <c r="P66" i="20"/>
  <c r="P58" i="20"/>
  <c r="P50" i="20"/>
  <c r="P42" i="20"/>
  <c r="P34" i="20"/>
  <c r="P26" i="20"/>
  <c r="P18" i="20"/>
  <c r="T83" i="20"/>
  <c r="T75" i="20"/>
  <c r="T67" i="20"/>
  <c r="T59" i="20"/>
  <c r="T51" i="20"/>
  <c r="T43" i="20"/>
  <c r="T35" i="20"/>
  <c r="T27" i="20"/>
  <c r="T19" i="20"/>
  <c r="T17" i="20"/>
  <c r="T15" i="20"/>
  <c r="T18" i="20"/>
  <c r="T16" i="20"/>
  <c r="T12" i="20"/>
  <c r="T14" i="20"/>
  <c r="T13" i="20"/>
  <c r="T49" i="20"/>
  <c r="P89" i="20"/>
  <c r="P81" i="20"/>
  <c r="P73" i="20"/>
  <c r="P65" i="20"/>
  <c r="P57" i="20"/>
  <c r="P49" i="20"/>
  <c r="P41" i="20"/>
  <c r="P33" i="20"/>
  <c r="P25" i="20"/>
  <c r="P17" i="20"/>
  <c r="T90" i="20"/>
  <c r="T82" i="20"/>
  <c r="T74" i="20"/>
  <c r="T66" i="20"/>
  <c r="T58" i="20"/>
  <c r="T50" i="20"/>
  <c r="T42" i="20"/>
  <c r="T34" i="20"/>
  <c r="T26" i="20"/>
  <c r="AG55" i="20"/>
  <c r="AA5" i="20"/>
  <c r="AA54" i="20"/>
  <c r="AA52" i="20"/>
  <c r="AA50" i="20"/>
  <c r="AA48" i="20"/>
  <c r="AA46" i="20"/>
  <c r="AA44" i="20"/>
  <c r="AA42" i="20"/>
  <c r="AA40" i="20"/>
  <c r="AA38" i="20"/>
  <c r="AA36" i="20"/>
  <c r="AA34" i="20"/>
  <c r="AA32" i="20"/>
  <c r="AA30" i="20"/>
  <c r="AA28" i="20"/>
  <c r="AA26" i="20"/>
  <c r="AA24" i="20"/>
  <c r="AA22" i="20"/>
  <c r="AA20" i="20"/>
  <c r="AA18" i="20"/>
  <c r="AA16" i="20"/>
  <c r="AA14" i="20"/>
  <c r="AA12" i="20"/>
  <c r="AA10" i="20"/>
  <c r="AA8" i="20"/>
  <c r="AA6" i="20"/>
  <c r="AA53" i="20"/>
  <c r="AA51" i="20"/>
  <c r="AA49" i="20"/>
  <c r="AA47" i="20"/>
  <c r="AA45" i="20"/>
  <c r="AA43" i="20"/>
  <c r="AA41" i="20"/>
  <c r="AA39" i="20"/>
  <c r="AA37" i="20"/>
  <c r="AA35" i="20"/>
  <c r="AA33" i="20"/>
  <c r="AA31" i="20"/>
  <c r="AA29" i="20"/>
  <c r="AA27" i="20"/>
  <c r="AA25" i="20"/>
  <c r="AA23" i="20"/>
  <c r="AA21" i="20"/>
  <c r="AA19" i="20"/>
  <c r="AA17" i="20"/>
  <c r="AA15" i="20"/>
  <c r="AA13" i="20"/>
  <c r="AA11" i="20"/>
  <c r="AA9" i="20"/>
  <c r="AA7" i="20"/>
  <c r="V5" i="20"/>
  <c r="V84" i="20"/>
  <c r="W84" i="20" s="1"/>
  <c r="V82" i="20"/>
  <c r="W82" i="20" s="1"/>
  <c r="V80" i="20"/>
  <c r="W80" i="20" s="1"/>
  <c r="V78" i="20"/>
  <c r="W78" i="20" s="1"/>
  <c r="V76" i="20"/>
  <c r="W76" i="20" s="1"/>
  <c r="V74" i="20"/>
  <c r="W74" i="20" s="1"/>
  <c r="V72" i="20"/>
  <c r="W72" i="20" s="1"/>
  <c r="V70" i="20"/>
  <c r="W70" i="20" s="1"/>
  <c r="V68" i="20"/>
  <c r="W68" i="20" s="1"/>
  <c r="V66" i="20"/>
  <c r="W66" i="20" s="1"/>
  <c r="V64" i="20"/>
  <c r="W64" i="20" s="1"/>
  <c r="V62" i="20"/>
  <c r="W62" i="20" s="1"/>
  <c r="V60" i="20"/>
  <c r="W60" i="20" s="1"/>
  <c r="V58" i="20"/>
  <c r="W58" i="20" s="1"/>
  <c r="V56" i="20"/>
  <c r="W56" i="20" s="1"/>
  <c r="V54" i="20"/>
  <c r="V52" i="20"/>
  <c r="V50" i="20"/>
  <c r="V48" i="20"/>
  <c r="V46" i="20"/>
  <c r="V44" i="20"/>
  <c r="V42" i="20"/>
  <c r="V40" i="20"/>
  <c r="V38" i="20"/>
  <c r="V36" i="20"/>
  <c r="V34" i="20"/>
  <c r="V32" i="20"/>
  <c r="V30" i="20"/>
  <c r="V28" i="20"/>
  <c r="V26" i="20"/>
  <c r="V24" i="20"/>
  <c r="V22" i="20"/>
  <c r="V20" i="20"/>
  <c r="V18" i="20"/>
  <c r="V16" i="20"/>
  <c r="V14" i="20"/>
  <c r="V12" i="20"/>
  <c r="V10" i="20"/>
  <c r="V8" i="20"/>
  <c r="V6" i="20"/>
  <c r="V85" i="20"/>
  <c r="W85" i="20" s="1"/>
  <c r="V83" i="20"/>
  <c r="W83" i="20" s="1"/>
  <c r="V81" i="20"/>
  <c r="W81" i="20" s="1"/>
  <c r="V79" i="20"/>
  <c r="W79" i="20" s="1"/>
  <c r="V77" i="20"/>
  <c r="W77" i="20" s="1"/>
  <c r="V75" i="20"/>
  <c r="W75" i="20" s="1"/>
  <c r="V73" i="20"/>
  <c r="W73" i="20" s="1"/>
  <c r="V71" i="20"/>
  <c r="W71" i="20" s="1"/>
  <c r="V69" i="20"/>
  <c r="W69" i="20" s="1"/>
  <c r="V67" i="20"/>
  <c r="W67" i="20" s="1"/>
  <c r="V65" i="20"/>
  <c r="W65" i="20" s="1"/>
  <c r="V63" i="20"/>
  <c r="W63" i="20" s="1"/>
  <c r="V61" i="20"/>
  <c r="W61" i="20" s="1"/>
  <c r="V59" i="20"/>
  <c r="W59" i="20" s="1"/>
  <c r="V57" i="20"/>
  <c r="W57" i="20" s="1"/>
  <c r="V55" i="20"/>
  <c r="W55" i="20" s="1"/>
  <c r="V53" i="20"/>
  <c r="V51" i="20"/>
  <c r="V49" i="20"/>
  <c r="V47" i="20"/>
  <c r="V45" i="20"/>
  <c r="V43" i="20"/>
  <c r="V41" i="20"/>
  <c r="V39" i="20"/>
  <c r="V37" i="20"/>
  <c r="V35" i="20"/>
  <c r="V33" i="20"/>
  <c r="V31" i="20"/>
  <c r="V29" i="20"/>
  <c r="V27" i="20"/>
  <c r="V25" i="20"/>
  <c r="V23" i="20"/>
  <c r="V21" i="20"/>
  <c r="V19" i="20"/>
  <c r="V17" i="20"/>
  <c r="V15" i="20"/>
  <c r="V13" i="20"/>
  <c r="V11" i="20"/>
  <c r="V9" i="20"/>
  <c r="V7" i="20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W9" i="20" l="1"/>
  <c r="AH9" i="20"/>
  <c r="W13" i="20"/>
  <c r="AH13" i="20"/>
  <c r="W17" i="20"/>
  <c r="AH17" i="20"/>
  <c r="W21" i="20"/>
  <c r="AH21" i="20"/>
  <c r="W25" i="20"/>
  <c r="AH25" i="20"/>
  <c r="W29" i="20"/>
  <c r="AH29" i="20"/>
  <c r="W33" i="20"/>
  <c r="AH33" i="20"/>
  <c r="W37" i="20"/>
  <c r="AH37" i="20"/>
  <c r="W41" i="20"/>
  <c r="AH41" i="20"/>
  <c r="W45" i="20"/>
  <c r="AH45" i="20"/>
  <c r="W49" i="20"/>
  <c r="AH49" i="20"/>
  <c r="W53" i="20"/>
  <c r="AH53" i="20"/>
  <c r="W8" i="20"/>
  <c r="AH8" i="20"/>
  <c r="W12" i="20"/>
  <c r="AH12" i="20"/>
  <c r="W16" i="20"/>
  <c r="AH16" i="20"/>
  <c r="W20" i="20"/>
  <c r="AH20" i="20"/>
  <c r="W24" i="20"/>
  <c r="AH24" i="20"/>
  <c r="W28" i="20"/>
  <c r="AH28" i="20"/>
  <c r="W32" i="20"/>
  <c r="AH32" i="20"/>
  <c r="W36" i="20"/>
  <c r="AH36" i="20"/>
  <c r="W40" i="20"/>
  <c r="AH40" i="20"/>
  <c r="W44" i="20"/>
  <c r="AH44" i="20"/>
  <c r="W48" i="20"/>
  <c r="AH48" i="20"/>
  <c r="W52" i="20"/>
  <c r="AH52" i="20"/>
  <c r="W7" i="20"/>
  <c r="AH7" i="20"/>
  <c r="W11" i="20"/>
  <c r="AH11" i="20"/>
  <c r="W15" i="20"/>
  <c r="AH15" i="20"/>
  <c r="W19" i="20"/>
  <c r="AH19" i="20"/>
  <c r="W23" i="20"/>
  <c r="AH23" i="20"/>
  <c r="W27" i="20"/>
  <c r="AH27" i="20"/>
  <c r="W31" i="20"/>
  <c r="AH31" i="20"/>
  <c r="W35" i="20"/>
  <c r="AH35" i="20"/>
  <c r="W39" i="20"/>
  <c r="AH39" i="20"/>
  <c r="W43" i="20"/>
  <c r="AH43" i="20"/>
  <c r="W47" i="20"/>
  <c r="AH47" i="20"/>
  <c r="W51" i="20"/>
  <c r="AH51" i="20"/>
  <c r="W6" i="20"/>
  <c r="AH6" i="20"/>
  <c r="W10" i="20"/>
  <c r="AH10" i="20"/>
  <c r="W14" i="20"/>
  <c r="AH14" i="20"/>
  <c r="W18" i="20"/>
  <c r="AH18" i="20"/>
  <c r="W22" i="20"/>
  <c r="AH22" i="20"/>
  <c r="W26" i="20"/>
  <c r="AH26" i="20"/>
  <c r="W30" i="20"/>
  <c r="AH30" i="20"/>
  <c r="W34" i="20"/>
  <c r="AH34" i="20"/>
  <c r="W38" i="20"/>
  <c r="AH38" i="20"/>
  <c r="W42" i="20"/>
  <c r="AH42" i="20"/>
  <c r="W46" i="20"/>
  <c r="AH46" i="20"/>
  <c r="W50" i="20"/>
  <c r="AH50" i="20"/>
  <c r="W54" i="20"/>
  <c r="AH54" i="20"/>
  <c r="W5" i="20"/>
  <c r="AH5" i="20"/>
  <c r="E5" i="1"/>
  <c r="AH55" i="20" l="1"/>
  <c r="AH56" i="20" s="1"/>
  <c r="V5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5" i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C91" i="1" s="1"/>
  <c r="AB5" i="1"/>
  <c r="AC11" i="1" l="1"/>
  <c r="AC89" i="1"/>
  <c r="AC87" i="1"/>
  <c r="AC85" i="1"/>
  <c r="AC83" i="1"/>
  <c r="AC81" i="1"/>
  <c r="AC79" i="1"/>
  <c r="AC77" i="1"/>
  <c r="AC75" i="1"/>
  <c r="AC73" i="1"/>
  <c r="AC71" i="1"/>
  <c r="AC69" i="1"/>
  <c r="AC67" i="1"/>
  <c r="AC65" i="1"/>
  <c r="AC63" i="1"/>
  <c r="AC61" i="1"/>
  <c r="AC59" i="1"/>
  <c r="AC57" i="1"/>
  <c r="AC55" i="1"/>
  <c r="AC53" i="1"/>
  <c r="AC51" i="1"/>
  <c r="AC49" i="1"/>
  <c r="AC47" i="1"/>
  <c r="AC45" i="1"/>
  <c r="AC43" i="1"/>
  <c r="AC41" i="1"/>
  <c r="AC39" i="1"/>
  <c r="AC37" i="1"/>
  <c r="AC35" i="1"/>
  <c r="AC33" i="1"/>
  <c r="AC31" i="1"/>
  <c r="AC29" i="1"/>
  <c r="AC27" i="1"/>
  <c r="AC25" i="1"/>
  <c r="AC23" i="1"/>
  <c r="AC21" i="1"/>
  <c r="AC19" i="1"/>
  <c r="AC17" i="1"/>
  <c r="AC15" i="1"/>
  <c r="AC13" i="1"/>
  <c r="AC90" i="1"/>
  <c r="AC88" i="1"/>
  <c r="AC86" i="1"/>
  <c r="AC84" i="1"/>
  <c r="AC82" i="1"/>
  <c r="AC80" i="1"/>
  <c r="AC78" i="1"/>
  <c r="AC76" i="1"/>
  <c r="AC74" i="1"/>
  <c r="AC72" i="1"/>
  <c r="AC70" i="1"/>
  <c r="AC68" i="1"/>
  <c r="AC66" i="1"/>
  <c r="AC64" i="1"/>
  <c r="AC62" i="1"/>
  <c r="AC60" i="1"/>
  <c r="AC58" i="1"/>
  <c r="AC56" i="1"/>
  <c r="AC54" i="1"/>
  <c r="AC52" i="1"/>
  <c r="AC50" i="1"/>
  <c r="AC48" i="1"/>
  <c r="AC46" i="1"/>
  <c r="AC44" i="1"/>
  <c r="AC42" i="1"/>
  <c r="AC40" i="1"/>
  <c r="AC38" i="1"/>
  <c r="AC36" i="1"/>
  <c r="AC34" i="1"/>
  <c r="AC32" i="1"/>
  <c r="AC30" i="1"/>
  <c r="AC28" i="1"/>
  <c r="AC26" i="1"/>
  <c r="AC24" i="1"/>
  <c r="AC22" i="1"/>
  <c r="AC20" i="1"/>
  <c r="AC18" i="1"/>
  <c r="AC16" i="1"/>
  <c r="AC14" i="1"/>
  <c r="AC12" i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85" i="1"/>
  <c r="H85" i="1" s="1"/>
  <c r="H5" i="1"/>
  <c r="R85" i="1" l="1"/>
  <c r="T85" i="1" s="1"/>
  <c r="U91" i="1" s="1"/>
  <c r="N85" i="1"/>
  <c r="P85" i="1" s="1"/>
  <c r="Q91" i="1" s="1"/>
  <c r="AD85" i="1" l="1"/>
  <c r="AF85" i="1" s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X55" i="1" s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7" i="1"/>
  <c r="X67" i="1" s="1"/>
  <c r="V68" i="1"/>
  <c r="X68" i="1" s="1"/>
  <c r="V69" i="1"/>
  <c r="X69" i="1" s="1"/>
  <c r="V70" i="1"/>
  <c r="X70" i="1" s="1"/>
  <c r="V71" i="1"/>
  <c r="X71" i="1" s="1"/>
  <c r="V72" i="1"/>
  <c r="X72" i="1" s="1"/>
  <c r="V73" i="1"/>
  <c r="X73" i="1" s="1"/>
  <c r="V74" i="1"/>
  <c r="X74" i="1" s="1"/>
  <c r="V75" i="1"/>
  <c r="X75" i="1" s="1"/>
  <c r="V76" i="1"/>
  <c r="X76" i="1" s="1"/>
  <c r="V77" i="1"/>
  <c r="X77" i="1" s="1"/>
  <c r="V78" i="1"/>
  <c r="X78" i="1" s="1"/>
  <c r="V79" i="1"/>
  <c r="X79" i="1" s="1"/>
  <c r="V80" i="1"/>
  <c r="X80" i="1" s="1"/>
  <c r="V81" i="1"/>
  <c r="X81" i="1" s="1"/>
  <c r="V82" i="1"/>
  <c r="X82" i="1" s="1"/>
  <c r="V83" i="1"/>
  <c r="X83" i="1" s="1"/>
  <c r="V84" i="1"/>
  <c r="X84" i="1" s="1"/>
  <c r="V85" i="1"/>
  <c r="X85" i="1" s="1"/>
  <c r="X5" i="1"/>
  <c r="X54" i="1" l="1"/>
  <c r="X52" i="1"/>
  <c r="X50" i="1"/>
  <c r="X48" i="1"/>
  <c r="X46" i="1"/>
  <c r="X44" i="1"/>
  <c r="X42" i="1"/>
  <c r="X40" i="1"/>
  <c r="X38" i="1"/>
  <c r="X36" i="1"/>
  <c r="X34" i="1"/>
  <c r="X32" i="1"/>
  <c r="X30" i="1"/>
  <c r="X28" i="1"/>
  <c r="X26" i="1"/>
  <c r="X24" i="1"/>
  <c r="X22" i="1"/>
  <c r="X20" i="1"/>
  <c r="X18" i="1"/>
  <c r="X16" i="1"/>
  <c r="X14" i="1"/>
  <c r="X12" i="1"/>
  <c r="X10" i="1"/>
  <c r="X8" i="1"/>
  <c r="X6" i="1"/>
  <c r="X53" i="1"/>
  <c r="X51" i="1"/>
  <c r="X49" i="1"/>
  <c r="X47" i="1"/>
  <c r="X45" i="1"/>
  <c r="X43" i="1"/>
  <c r="X41" i="1"/>
  <c r="X39" i="1"/>
  <c r="X37" i="1"/>
  <c r="X35" i="1"/>
  <c r="X33" i="1"/>
  <c r="X31" i="1"/>
  <c r="X29" i="1"/>
  <c r="X27" i="1"/>
  <c r="X25" i="1"/>
  <c r="X23" i="1"/>
  <c r="X21" i="1"/>
  <c r="X19" i="1"/>
  <c r="X17" i="1"/>
  <c r="X15" i="1"/>
  <c r="X13" i="1"/>
  <c r="X11" i="1"/>
  <c r="X9" i="1"/>
  <c r="X7" i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P52" i="1" s="1"/>
  <c r="N53" i="1"/>
  <c r="P53" i="1" s="1"/>
  <c r="N54" i="1"/>
  <c r="P54" i="1" s="1"/>
  <c r="N55" i="1"/>
  <c r="P55" i="1" s="1"/>
  <c r="N56" i="1"/>
  <c r="P56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7" i="1"/>
  <c r="P77" i="1" s="1"/>
  <c r="N78" i="1"/>
  <c r="P78" i="1" s="1"/>
  <c r="N79" i="1"/>
  <c r="P79" i="1" s="1"/>
  <c r="N80" i="1"/>
  <c r="P80" i="1" s="1"/>
  <c r="N81" i="1"/>
  <c r="P81" i="1" s="1"/>
  <c r="N82" i="1"/>
  <c r="P82" i="1" s="1"/>
  <c r="N83" i="1"/>
  <c r="P83" i="1" s="1"/>
  <c r="N84" i="1"/>
  <c r="P84" i="1" s="1"/>
  <c r="Q90" i="1" s="1"/>
  <c r="Q88" i="1" l="1"/>
  <c r="Q84" i="1"/>
  <c r="Q82" i="1"/>
  <c r="Q78" i="1"/>
  <c r="Q76" i="1"/>
  <c r="Q74" i="1"/>
  <c r="Q72" i="1"/>
  <c r="Q70" i="1"/>
  <c r="Q68" i="1"/>
  <c r="Q66" i="1"/>
  <c r="Q64" i="1"/>
  <c r="Q62" i="1"/>
  <c r="Q60" i="1"/>
  <c r="Q58" i="1"/>
  <c r="Q56" i="1"/>
  <c r="Q54" i="1"/>
  <c r="Q52" i="1"/>
  <c r="Q50" i="1"/>
  <c r="Q48" i="1"/>
  <c r="Q46" i="1"/>
  <c r="Q44" i="1"/>
  <c r="Q42" i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86" i="1"/>
  <c r="Q80" i="1"/>
  <c r="Q89" i="1"/>
  <c r="Q87" i="1"/>
  <c r="Q85" i="1"/>
  <c r="Q83" i="1"/>
  <c r="Q81" i="1"/>
  <c r="Q79" i="1"/>
  <c r="Q77" i="1"/>
  <c r="Q75" i="1"/>
  <c r="Q73" i="1"/>
  <c r="Q71" i="1"/>
  <c r="Q69" i="1"/>
  <c r="Q67" i="1"/>
  <c r="Q65" i="1"/>
  <c r="Q63" i="1"/>
  <c r="Q61" i="1"/>
  <c r="Q59" i="1"/>
  <c r="Q57" i="1"/>
  <c r="Q55" i="1"/>
  <c r="Q53" i="1"/>
  <c r="Q51" i="1"/>
  <c r="Q49" i="1"/>
  <c r="Q47" i="1"/>
  <c r="Q45" i="1"/>
  <c r="Q43" i="1"/>
  <c r="Q41" i="1"/>
  <c r="Q39" i="1"/>
  <c r="Q37" i="1"/>
  <c r="Q35" i="1"/>
  <c r="Q33" i="1"/>
  <c r="Q31" i="1"/>
  <c r="Q29" i="1"/>
  <c r="Q27" i="1"/>
  <c r="Q25" i="1"/>
  <c r="Q23" i="1"/>
  <c r="Q21" i="1"/>
  <c r="Q19" i="1"/>
  <c r="Q17" i="1"/>
  <c r="Q15" i="1"/>
  <c r="Q13" i="1"/>
  <c r="AM55" i="1"/>
  <c r="AM56" i="1" s="1"/>
  <c r="R84" i="1" l="1"/>
  <c r="T84" i="1" s="1"/>
  <c r="U90" i="1" s="1"/>
  <c r="AD84" i="1" l="1"/>
  <c r="AF84" i="1" s="1"/>
  <c r="R70" i="1"/>
  <c r="T70" i="1" s="1"/>
  <c r="R71" i="1"/>
  <c r="T71" i="1" s="1"/>
  <c r="R72" i="1"/>
  <c r="T72" i="1" s="1"/>
  <c r="R73" i="1"/>
  <c r="T73" i="1" s="1"/>
  <c r="R74" i="1"/>
  <c r="T74" i="1" s="1"/>
  <c r="R75" i="1"/>
  <c r="T75" i="1" s="1"/>
  <c r="R76" i="1"/>
  <c r="T76" i="1" s="1"/>
  <c r="R77" i="1"/>
  <c r="T77" i="1" s="1"/>
  <c r="R78" i="1"/>
  <c r="T78" i="1" s="1"/>
  <c r="R79" i="1"/>
  <c r="T79" i="1" s="1"/>
  <c r="R80" i="1"/>
  <c r="T80" i="1" s="1"/>
  <c r="R81" i="1"/>
  <c r="T81" i="1" s="1"/>
  <c r="R82" i="1"/>
  <c r="T82" i="1" s="1"/>
  <c r="R83" i="1"/>
  <c r="T83" i="1" s="1"/>
  <c r="U89" i="1" s="1"/>
  <c r="R69" i="1"/>
  <c r="T69" i="1" s="1"/>
  <c r="R68" i="1"/>
  <c r="T68" i="1" s="1"/>
  <c r="U74" i="1" l="1"/>
  <c r="U75" i="1"/>
  <c r="U88" i="1"/>
  <c r="U86" i="1"/>
  <c r="U84" i="1"/>
  <c r="U82" i="1"/>
  <c r="U80" i="1"/>
  <c r="U78" i="1"/>
  <c r="U76" i="1"/>
  <c r="U87" i="1"/>
  <c r="U85" i="1"/>
  <c r="U83" i="1"/>
  <c r="U81" i="1"/>
  <c r="U79" i="1"/>
  <c r="U77" i="1"/>
  <c r="AD69" i="1"/>
  <c r="AF69" i="1" s="1"/>
  <c r="AD82" i="1"/>
  <c r="AF82" i="1" s="1"/>
  <c r="AD80" i="1"/>
  <c r="AF80" i="1" s="1"/>
  <c r="AD78" i="1"/>
  <c r="AF78" i="1" s="1"/>
  <c r="AD76" i="1"/>
  <c r="AF76" i="1" s="1"/>
  <c r="AD74" i="1"/>
  <c r="AF74" i="1" s="1"/>
  <c r="AD72" i="1"/>
  <c r="AF72" i="1" s="1"/>
  <c r="AD70" i="1"/>
  <c r="AF70" i="1" s="1"/>
  <c r="AD68" i="1"/>
  <c r="AF68" i="1" s="1"/>
  <c r="AD83" i="1"/>
  <c r="AF83" i="1" s="1"/>
  <c r="AD81" i="1"/>
  <c r="AF81" i="1" s="1"/>
  <c r="AD79" i="1"/>
  <c r="AF79" i="1" s="1"/>
  <c r="AD77" i="1"/>
  <c r="AF77" i="1" s="1"/>
  <c r="AD75" i="1"/>
  <c r="AF75" i="1" s="1"/>
  <c r="AD73" i="1"/>
  <c r="AF73" i="1" s="1"/>
  <c r="AD71" i="1"/>
  <c r="AF71" i="1" s="1"/>
  <c r="R6" i="1" l="1"/>
  <c r="T6" i="1" s="1"/>
  <c r="R7" i="1"/>
  <c r="T7" i="1" s="1"/>
  <c r="R8" i="1"/>
  <c r="T8" i="1" s="1"/>
  <c r="R9" i="1"/>
  <c r="T9" i="1" s="1"/>
  <c r="R10" i="1"/>
  <c r="T10" i="1" s="1"/>
  <c r="R11" i="1"/>
  <c r="T11" i="1" s="1"/>
  <c r="R12" i="1"/>
  <c r="T12" i="1" s="1"/>
  <c r="R13" i="1"/>
  <c r="T13" i="1" s="1"/>
  <c r="R14" i="1"/>
  <c r="T14" i="1" s="1"/>
  <c r="R15" i="1"/>
  <c r="T15" i="1" s="1"/>
  <c r="R16" i="1"/>
  <c r="T16" i="1" s="1"/>
  <c r="R17" i="1"/>
  <c r="T17" i="1" s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R26" i="1"/>
  <c r="T26" i="1" s="1"/>
  <c r="R27" i="1"/>
  <c r="T27" i="1" s="1"/>
  <c r="R28" i="1"/>
  <c r="T28" i="1" s="1"/>
  <c r="R29" i="1"/>
  <c r="T29" i="1" s="1"/>
  <c r="R30" i="1"/>
  <c r="T30" i="1" s="1"/>
  <c r="R31" i="1"/>
  <c r="T31" i="1" s="1"/>
  <c r="R32" i="1"/>
  <c r="T32" i="1" s="1"/>
  <c r="R33" i="1"/>
  <c r="T33" i="1" s="1"/>
  <c r="R34" i="1"/>
  <c r="T34" i="1" s="1"/>
  <c r="R35" i="1"/>
  <c r="T35" i="1" s="1"/>
  <c r="R36" i="1"/>
  <c r="T36" i="1" s="1"/>
  <c r="R37" i="1"/>
  <c r="T37" i="1" s="1"/>
  <c r="R38" i="1"/>
  <c r="T38" i="1" s="1"/>
  <c r="R39" i="1"/>
  <c r="T39" i="1" s="1"/>
  <c r="R40" i="1"/>
  <c r="T40" i="1" s="1"/>
  <c r="R41" i="1"/>
  <c r="T41" i="1" s="1"/>
  <c r="R42" i="1"/>
  <c r="T42" i="1" s="1"/>
  <c r="R43" i="1"/>
  <c r="T43" i="1" s="1"/>
  <c r="R44" i="1"/>
  <c r="T44" i="1" s="1"/>
  <c r="R45" i="1"/>
  <c r="T45" i="1" s="1"/>
  <c r="R46" i="1"/>
  <c r="T46" i="1" s="1"/>
  <c r="R47" i="1"/>
  <c r="T47" i="1" s="1"/>
  <c r="R48" i="1"/>
  <c r="T48" i="1" s="1"/>
  <c r="R49" i="1"/>
  <c r="T49" i="1" s="1"/>
  <c r="R50" i="1"/>
  <c r="T50" i="1" s="1"/>
  <c r="R51" i="1"/>
  <c r="T51" i="1" s="1"/>
  <c r="R52" i="1"/>
  <c r="T52" i="1" s="1"/>
  <c r="R53" i="1"/>
  <c r="T53" i="1" s="1"/>
  <c r="R54" i="1"/>
  <c r="T54" i="1" s="1"/>
  <c r="R55" i="1"/>
  <c r="T55" i="1" s="1"/>
  <c r="R56" i="1"/>
  <c r="T56" i="1" s="1"/>
  <c r="R57" i="1"/>
  <c r="T57" i="1" s="1"/>
  <c r="R58" i="1"/>
  <c r="T58" i="1" s="1"/>
  <c r="R59" i="1"/>
  <c r="T59" i="1" s="1"/>
  <c r="R60" i="1"/>
  <c r="T60" i="1" s="1"/>
  <c r="R61" i="1"/>
  <c r="T61" i="1" s="1"/>
  <c r="R62" i="1"/>
  <c r="T62" i="1" s="1"/>
  <c r="R63" i="1"/>
  <c r="T63" i="1" s="1"/>
  <c r="R64" i="1"/>
  <c r="T64" i="1" s="1"/>
  <c r="R65" i="1"/>
  <c r="T65" i="1" s="1"/>
  <c r="R66" i="1"/>
  <c r="T66" i="1" s="1"/>
  <c r="R67" i="1"/>
  <c r="T67" i="1" s="1"/>
  <c r="U73" i="1" s="1"/>
  <c r="R5" i="1"/>
  <c r="T5" i="1" s="1"/>
  <c r="U11" i="1" l="1"/>
  <c r="U69" i="1"/>
  <c r="U67" i="1"/>
  <c r="U65" i="1"/>
  <c r="U63" i="1"/>
  <c r="U61" i="1"/>
  <c r="U59" i="1"/>
  <c r="U57" i="1"/>
  <c r="U55" i="1"/>
  <c r="U53" i="1"/>
  <c r="U51" i="1"/>
  <c r="U49" i="1"/>
  <c r="U47" i="1"/>
  <c r="U45" i="1"/>
  <c r="U43" i="1"/>
  <c r="U41" i="1"/>
  <c r="U39" i="1"/>
  <c r="U37" i="1"/>
  <c r="U35" i="1"/>
  <c r="U33" i="1"/>
  <c r="U31" i="1"/>
  <c r="U29" i="1"/>
  <c r="U27" i="1"/>
  <c r="U25" i="1"/>
  <c r="U23" i="1"/>
  <c r="U21" i="1"/>
  <c r="U19" i="1"/>
  <c r="U17" i="1"/>
  <c r="U15" i="1"/>
  <c r="U13" i="1"/>
  <c r="U71" i="1"/>
  <c r="U72" i="1"/>
  <c r="U70" i="1"/>
  <c r="U68" i="1"/>
  <c r="U66" i="1"/>
  <c r="U64" i="1"/>
  <c r="U62" i="1"/>
  <c r="U60" i="1"/>
  <c r="U58" i="1"/>
  <c r="U56" i="1"/>
  <c r="U54" i="1"/>
  <c r="U52" i="1"/>
  <c r="U50" i="1"/>
  <c r="U48" i="1"/>
  <c r="U46" i="1"/>
  <c r="U44" i="1"/>
  <c r="U42" i="1"/>
  <c r="U40" i="1"/>
  <c r="U38" i="1"/>
  <c r="U36" i="1"/>
  <c r="U34" i="1"/>
  <c r="U32" i="1"/>
  <c r="U30" i="1"/>
  <c r="U28" i="1"/>
  <c r="U26" i="1"/>
  <c r="U24" i="1"/>
  <c r="U22" i="1"/>
  <c r="U20" i="1"/>
  <c r="U18" i="1"/>
  <c r="U16" i="1"/>
  <c r="U14" i="1"/>
  <c r="U12" i="1"/>
  <c r="AD67" i="1"/>
  <c r="AF67" i="1" s="1"/>
  <c r="AD65" i="1"/>
  <c r="AF65" i="1" s="1"/>
  <c r="AD63" i="1"/>
  <c r="AF63" i="1" s="1"/>
  <c r="AD61" i="1"/>
  <c r="AF61" i="1" s="1"/>
  <c r="AD59" i="1"/>
  <c r="AF59" i="1" s="1"/>
  <c r="AD57" i="1"/>
  <c r="AF57" i="1" s="1"/>
  <c r="AD55" i="1"/>
  <c r="AF55" i="1" s="1"/>
  <c r="AD53" i="1"/>
  <c r="AF53" i="1" s="1"/>
  <c r="AD51" i="1"/>
  <c r="AF51" i="1" s="1"/>
  <c r="AD49" i="1"/>
  <c r="AF49" i="1" s="1"/>
  <c r="AD47" i="1"/>
  <c r="AF47" i="1" s="1"/>
  <c r="AD45" i="1"/>
  <c r="AF45" i="1" s="1"/>
  <c r="AD43" i="1"/>
  <c r="AF43" i="1" s="1"/>
  <c r="AD41" i="1"/>
  <c r="AF41" i="1" s="1"/>
  <c r="AD39" i="1"/>
  <c r="AF39" i="1" s="1"/>
  <c r="AD37" i="1"/>
  <c r="AF37" i="1" s="1"/>
  <c r="AD35" i="1"/>
  <c r="AF35" i="1" s="1"/>
  <c r="AD33" i="1"/>
  <c r="AF33" i="1" s="1"/>
  <c r="AD31" i="1"/>
  <c r="AF31" i="1" s="1"/>
  <c r="AD29" i="1"/>
  <c r="AF29" i="1" s="1"/>
  <c r="AD27" i="1"/>
  <c r="AF27" i="1" s="1"/>
  <c r="AD25" i="1"/>
  <c r="AF25" i="1" s="1"/>
  <c r="AD23" i="1"/>
  <c r="AF23" i="1" s="1"/>
  <c r="AD21" i="1"/>
  <c r="AF21" i="1" s="1"/>
  <c r="AD19" i="1"/>
  <c r="AF19" i="1" s="1"/>
  <c r="AD17" i="1"/>
  <c r="AF17" i="1" s="1"/>
  <c r="AD15" i="1"/>
  <c r="AF15" i="1" s="1"/>
  <c r="AD13" i="1"/>
  <c r="AF13" i="1" s="1"/>
  <c r="AD11" i="1"/>
  <c r="AF11" i="1" s="1"/>
  <c r="AD9" i="1"/>
  <c r="AF9" i="1" s="1"/>
  <c r="AD7" i="1"/>
  <c r="AF7" i="1" s="1"/>
  <c r="AD66" i="1"/>
  <c r="AF66" i="1" s="1"/>
  <c r="AD64" i="1"/>
  <c r="AF64" i="1" s="1"/>
  <c r="AD62" i="1"/>
  <c r="AF62" i="1" s="1"/>
  <c r="AD60" i="1"/>
  <c r="AF60" i="1" s="1"/>
  <c r="AD58" i="1"/>
  <c r="AF58" i="1" s="1"/>
  <c r="AD56" i="1"/>
  <c r="AF56" i="1" s="1"/>
  <c r="AD54" i="1"/>
  <c r="AF54" i="1" s="1"/>
  <c r="AD52" i="1"/>
  <c r="AF52" i="1" s="1"/>
  <c r="AD50" i="1"/>
  <c r="AF50" i="1" s="1"/>
  <c r="AD48" i="1"/>
  <c r="AF48" i="1" s="1"/>
  <c r="AD46" i="1"/>
  <c r="AF46" i="1" s="1"/>
  <c r="AD44" i="1"/>
  <c r="AF44" i="1" s="1"/>
  <c r="AD42" i="1"/>
  <c r="AF42" i="1" s="1"/>
  <c r="AD40" i="1"/>
  <c r="AF40" i="1" s="1"/>
  <c r="AD38" i="1"/>
  <c r="AF38" i="1" s="1"/>
  <c r="AD36" i="1"/>
  <c r="AF36" i="1" s="1"/>
  <c r="AD34" i="1"/>
  <c r="AF34" i="1" s="1"/>
  <c r="AD32" i="1"/>
  <c r="AF32" i="1" s="1"/>
  <c r="AD30" i="1"/>
  <c r="AF30" i="1" s="1"/>
  <c r="AD28" i="1"/>
  <c r="AF28" i="1" s="1"/>
  <c r="AD26" i="1"/>
  <c r="AF26" i="1" s="1"/>
  <c r="AD24" i="1"/>
  <c r="AF24" i="1" s="1"/>
  <c r="AD22" i="1"/>
  <c r="AF22" i="1" s="1"/>
  <c r="AD20" i="1"/>
  <c r="AF20" i="1" s="1"/>
  <c r="AD18" i="1"/>
  <c r="AF18" i="1" s="1"/>
  <c r="AD16" i="1"/>
  <c r="AF16" i="1" s="1"/>
  <c r="AD14" i="1"/>
  <c r="AF14" i="1" s="1"/>
  <c r="AD12" i="1"/>
  <c r="AF12" i="1" s="1"/>
  <c r="AD10" i="1"/>
  <c r="AF10" i="1" s="1"/>
  <c r="AD8" i="1"/>
  <c r="AF8" i="1" s="1"/>
  <c r="AD6" i="1"/>
  <c r="AF6" i="1" s="1"/>
  <c r="N5" i="1" l="1"/>
  <c r="P5" i="1" s="1"/>
  <c r="AD5" i="1" l="1"/>
  <c r="AF5" i="1" s="1"/>
</calcChain>
</file>

<file path=xl/sharedStrings.xml><?xml version="1.0" encoding="utf-8"?>
<sst xmlns="http://schemas.openxmlformats.org/spreadsheetml/2006/main" count="940" uniqueCount="347">
  <si>
    <t>FLUX</t>
  </si>
  <si>
    <t>SUNSPOT</t>
  </si>
  <si>
    <t>NUMBER</t>
  </si>
  <si>
    <t>ADJUSTED</t>
  </si>
  <si>
    <t>NOAA</t>
  </si>
  <si>
    <t>FITTED</t>
  </si>
  <si>
    <t>MEAN</t>
  </si>
  <si>
    <t>ISN</t>
  </si>
  <si>
    <t>2K</t>
  </si>
  <si>
    <t>1K</t>
  </si>
  <si>
    <t>1K+2K</t>
  </si>
  <si>
    <t>from</t>
  </si>
  <si>
    <t>SOLEN</t>
  </si>
  <si>
    <t>Difference</t>
  </si>
  <si>
    <t>WOLF</t>
  </si>
  <si>
    <t>Adjusted</t>
  </si>
  <si>
    <t>Fitted/</t>
  </si>
  <si>
    <t>%E/F</t>
  </si>
  <si>
    <t>%AG/AH</t>
  </si>
  <si>
    <t>100.8</t>
  </si>
  <si>
    <t>97.1</t>
  </si>
  <si>
    <t>97.3</t>
  </si>
  <si>
    <t>101.2</t>
  </si>
  <si>
    <t>101.8</t>
  </si>
  <si>
    <t>109.5</t>
  </si>
  <si>
    <t>116.1</t>
  </si>
  <si>
    <t>130.1</t>
  </si>
  <si>
    <t>131.7</t>
  </si>
  <si>
    <t>135.4</t>
  </si>
  <si>
    <t>137.3</t>
  </si>
  <si>
    <t>135.8</t>
  </si>
  <si>
    <t>136.1</t>
  </si>
  <si>
    <t>134.8</t>
  </si>
  <si>
    <t>136.7</t>
  </si>
  <si>
    <t>139.9</t>
  </si>
  <si>
    <t>131.4</t>
  </si>
  <si>
    <t>134.2</t>
  </si>
  <si>
    <t>132.7</t>
  </si>
  <si>
    <t>126.0</t>
  </si>
  <si>
    <t>118.0</t>
  </si>
  <si>
    <t>108.5</t>
  </si>
  <si>
    <t>101.0</t>
  </si>
  <si>
    <t>100.4</t>
  </si>
  <si>
    <t>126.4</t>
  </si>
  <si>
    <t>FORMULA</t>
  </si>
  <si>
    <t>TAPPING</t>
  </si>
  <si>
    <t>116.5</t>
  </si>
  <si>
    <t>114.4</t>
  </si>
  <si>
    <t>109.8</t>
  </si>
  <si>
    <t>114.5</t>
  </si>
  <si>
    <t>128.6</t>
  </si>
  <si>
    <t>128.2</t>
  </si>
  <si>
    <t>135.7</t>
  </si>
  <si>
    <t>144.3</t>
  </si>
  <si>
    <t>141.0</t>
  </si>
  <si>
    <t>141.6</t>
  </si>
  <si>
    <t>141.2</t>
  </si>
  <si>
    <t>150.9</t>
  </si>
  <si>
    <t>148.1</t>
  </si>
  <si>
    <t>139.0</t>
  </si>
  <si>
    <t>139.7</t>
  </si>
  <si>
    <t>133.5</t>
  </si>
  <si>
    <t>132.3</t>
  </si>
  <si>
    <t>124.1</t>
  </si>
  <si>
    <t>116.8</t>
  </si>
  <si>
    <t>120.1</t>
  </si>
  <si>
    <t>128.8</t>
  </si>
  <si>
    <t>142.3</t>
  </si>
  <si>
    <t>140.5</t>
  </si>
  <si>
    <t>135.5</t>
  </si>
  <si>
    <t>141.3</t>
  </si>
  <si>
    <t>136.2</t>
  </si>
  <si>
    <t>134.6</t>
  </si>
  <si>
    <t>134.7</t>
  </si>
  <si>
    <t>Fitted</t>
  </si>
  <si>
    <t xml:space="preserve"> above</t>
  </si>
  <si>
    <t>% diff</t>
  </si>
  <si>
    <t>above</t>
  </si>
  <si>
    <t>flux 100</t>
  </si>
  <si>
    <t>SOLEN/</t>
  </si>
  <si>
    <t>%E/D</t>
  </si>
  <si>
    <t>from flux</t>
  </si>
  <si>
    <t>%J/I</t>
  </si>
  <si>
    <t>FROM</t>
  </si>
  <si>
    <t>%N/M</t>
  </si>
  <si>
    <t>2K+1K</t>
  </si>
  <si>
    <t>(2K+1K)/2</t>
  </si>
  <si>
    <t>%R/Q</t>
  </si>
  <si>
    <t>%V/U</t>
  </si>
  <si>
    <t>%Z/Y</t>
  </si>
  <si>
    <t>sunspots</t>
  </si>
  <si>
    <t xml:space="preserve">from </t>
  </si>
  <si>
    <t xml:space="preserve">flux </t>
  </si>
  <si>
    <r>
      <rPr>
        <i/>
        <sz val="11"/>
        <color rgb="FF0070C0"/>
        <rFont val="Calibri"/>
        <family val="2"/>
        <scheme val="minor"/>
      </rPr>
      <t>Total sunspots</t>
    </r>
    <r>
      <rPr>
        <sz val="11"/>
        <color rgb="FF0070C0"/>
        <rFont val="Calibri"/>
        <family val="2"/>
        <scheme val="minor"/>
      </rPr>
      <t>/Total Fitted</t>
    </r>
  </si>
  <si>
    <t>114.7</t>
  </si>
  <si>
    <t>133.9</t>
  </si>
  <si>
    <t>123.3</t>
  </si>
  <si>
    <t>Observed</t>
  </si>
  <si>
    <t>OBSERVED</t>
  </si>
  <si>
    <t xml:space="preserve">OBSERVED </t>
  </si>
  <si>
    <t>Average</t>
  </si>
  <si>
    <t>132.4</t>
  </si>
  <si>
    <t xml:space="preserve">Date </t>
  </si>
  <si>
    <t>PENTICTON</t>
  </si>
  <si>
    <t>139.8</t>
  </si>
  <si>
    <t>136.0</t>
  </si>
  <si>
    <t>126.6</t>
  </si>
  <si>
    <t>105.4</t>
  </si>
  <si>
    <t>102.4</t>
  </si>
  <si>
    <t>96.7</t>
  </si>
  <si>
    <t>93.7</t>
  </si>
  <si>
    <t>89.9</t>
  </si>
  <si>
    <t>92.3</t>
  </si>
  <si>
    <t>100.0</t>
  </si>
  <si>
    <t>127.5</t>
  </si>
  <si>
    <t>137.9</t>
  </si>
  <si>
    <t>147.9</t>
  </si>
  <si>
    <t>147.2</t>
  </si>
  <si>
    <t>165.4</t>
  </si>
  <si>
    <t>161.7</t>
  </si>
  <si>
    <t>173.4</t>
  </si>
  <si>
    <t>173.8</t>
  </si>
  <si>
    <t>177.7</t>
  </si>
  <si>
    <t>158.4</t>
  </si>
  <si>
    <t>157.7</t>
  </si>
  <si>
    <t>150.8</t>
  </si>
  <si>
    <t>149.2</t>
  </si>
  <si>
    <t>145.8</t>
  </si>
  <si>
    <t>140.2</t>
  </si>
  <si>
    <t>133.4</t>
  </si>
  <si>
    <t>no value</t>
  </si>
  <si>
    <t>165.7</t>
  </si>
  <si>
    <t>160.5</t>
  </si>
  <si>
    <t>156.4</t>
  </si>
  <si>
    <t>157.2</t>
  </si>
  <si>
    <t>143.9</t>
  </si>
  <si>
    <t>133.2</t>
  </si>
  <si>
    <t>136.3</t>
  </si>
  <si>
    <t>143.3</t>
  </si>
  <si>
    <t>146.0</t>
  </si>
  <si>
    <t>137.4</t>
  </si>
  <si>
    <t>129.6</t>
  </si>
  <si>
    <t>121.0</t>
  </si>
  <si>
    <t>126.2</t>
  </si>
  <si>
    <t>137.0</t>
  </si>
  <si>
    <t>155.3</t>
  </si>
  <si>
    <t>166.1</t>
  </si>
  <si>
    <t>175.1</t>
  </si>
  <si>
    <t>184.1</t>
  </si>
  <si>
    <t>194.6</t>
  </si>
  <si>
    <t>199.9</t>
  </si>
  <si>
    <t>203.9</t>
  </si>
  <si>
    <t>217.5</t>
  </si>
  <si>
    <t>213.3</t>
  </si>
  <si>
    <t>182.3</t>
  </si>
  <si>
    <t>159.6</t>
  </si>
  <si>
    <t>157.4</t>
  </si>
  <si>
    <t>122.3</t>
  </si>
  <si>
    <t>89.4</t>
  </si>
  <si>
    <t>89.7</t>
  </si>
  <si>
    <t>90.9</t>
  </si>
  <si>
    <t>91.0</t>
  </si>
  <si>
    <t>90.7</t>
  </si>
  <si>
    <t>86.9</t>
  </si>
  <si>
    <t>81.2</t>
  </si>
  <si>
    <t>77.5</t>
  </si>
  <si>
    <t>73.0</t>
  </si>
  <si>
    <t>73.9</t>
  </si>
  <si>
    <t>70.6</t>
  </si>
  <si>
    <t>72.2</t>
  </si>
  <si>
    <t>72.1</t>
  </si>
  <si>
    <t>72.8</t>
  </si>
  <si>
    <t>74.2</t>
  </si>
  <si>
    <t>75.1</t>
  </si>
  <si>
    <t>75.5</t>
  </si>
  <si>
    <t>79.9</t>
  </si>
  <si>
    <t>92.7</t>
  </si>
  <si>
    <t>107.2</t>
  </si>
  <si>
    <t>128.5</t>
  </si>
  <si>
    <t>127.3</t>
  </si>
  <si>
    <t>120.5</t>
  </si>
  <si>
    <t>134.0</t>
  </si>
  <si>
    <t>120.2</t>
  </si>
  <si>
    <t>93.4</t>
  </si>
  <si>
    <t>91.3</t>
  </si>
  <si>
    <t>difference</t>
  </si>
  <si>
    <t>FITTED/</t>
  </si>
  <si>
    <t>%F/AD</t>
  </si>
  <si>
    <t>%AJ/AK</t>
  </si>
  <si>
    <t>%</t>
  </si>
  <si>
    <t>AL55/</t>
  </si>
  <si>
    <t>AM55</t>
  </si>
  <si>
    <t>AG55/</t>
  </si>
  <si>
    <t>AH55</t>
  </si>
  <si>
    <t>Wolf</t>
  </si>
  <si>
    <t>STAR</t>
  </si>
  <si>
    <t>2015 152  0 103.2</t>
  </si>
  <si>
    <t>2015 153  0 103.9</t>
  </si>
  <si>
    <t>2015 154  0 111.6</t>
  </si>
  <si>
    <t>2015 155  0 121.4</t>
  </si>
  <si>
    <t>2015 156  0 129.7</t>
  </si>
  <si>
    <t>2015 157  0 136.6</t>
  </si>
  <si>
    <t>2015 158  0 141.4</t>
  </si>
  <si>
    <t>2015 159  0 138.2</t>
  </si>
  <si>
    <t>2015 160  0 140.6</t>
  </si>
  <si>
    <t>2015 161  0 139.5</t>
  </si>
  <si>
    <t>2015 162  0 144.2</t>
  </si>
  <si>
    <t>2015 163  0 141.0</t>
  </si>
  <si>
    <t>2015 164  0 140.3</t>
  </si>
  <si>
    <t>2015 165  0 135.8</t>
  </si>
  <si>
    <t>2015 166  0 139.1</t>
  </si>
  <si>
    <t>2015 167  0 140.5</t>
  </si>
  <si>
    <t>2015 168  0 140.2</t>
  </si>
  <si>
    <t>2015 169  0 155.7</t>
  </si>
  <si>
    <t>2015 170  0 141.8</t>
  </si>
  <si>
    <t>2015 171  0 139.8</t>
  </si>
  <si>
    <t>2015 172  0 136.0</t>
  </si>
  <si>
    <t>2015 173  0 255.0</t>
  </si>
  <si>
    <t>2015 174  0 119.9</t>
  </si>
  <si>
    <t>2015 175  0 113.1</t>
  </si>
  <si>
    <t>2015 176  0 105.2</t>
  </si>
  <si>
    <t>2015 177  0 104.6</t>
  </si>
  <si>
    <t>2015 178  0 100.5</t>
  </si>
  <si>
    <t>2015 179  0 100.5</t>
  </si>
  <si>
    <t>2015 180  0 100.4</t>
  </si>
  <si>
    <t>2015 181  0 104.2</t>
  </si>
  <si>
    <t>2015 182  0 113.3</t>
  </si>
  <si>
    <t>NASA</t>
  </si>
  <si>
    <t>%N/O</t>
  </si>
  <si>
    <t>%R/S</t>
  </si>
  <si>
    <t>%V/W</t>
  </si>
  <si>
    <t>%Z/AA</t>
  </si>
  <si>
    <t>%AH/AI</t>
  </si>
  <si>
    <t>%AI/AO</t>
  </si>
  <si>
    <t>%AR/AS</t>
  </si>
  <si>
    <t>SMOOTHED</t>
  </si>
  <si>
    <t>% DIFF</t>
  </si>
  <si>
    <t>VS</t>
  </si>
  <si>
    <t>%G/H</t>
  </si>
  <si>
    <t>%M/N</t>
  </si>
  <si>
    <t>Factor</t>
  </si>
  <si>
    <t>%T/U</t>
  </si>
  <si>
    <t xml:space="preserve">Factor </t>
  </si>
  <si>
    <t>%AO/AP</t>
  </si>
  <si>
    <t>%F/E</t>
  </si>
  <si>
    <t>%L/K</t>
  </si>
  <si>
    <t>5.3</t>
  </si>
  <si>
    <t>309-427</t>
  </si>
  <si>
    <t>138.6</t>
  </si>
  <si>
    <t>4.8</t>
  </si>
  <si>
    <t>304-329</t>
  </si>
  <si>
    <t>142.2</t>
  </si>
  <si>
    <t>3.6</t>
  </si>
  <si>
    <t>0-7</t>
  </si>
  <si>
    <t>314-377</t>
  </si>
  <si>
    <t>141.7</t>
  </si>
  <si>
    <t>5.6</t>
  </si>
  <si>
    <t>301-388</t>
  </si>
  <si>
    <t>141.5</t>
  </si>
  <si>
    <t>9.5</t>
  </si>
  <si>
    <t>312-399</t>
  </si>
  <si>
    <t>139.3</t>
  </si>
  <si>
    <t>5.9</t>
  </si>
  <si>
    <t>318-450</t>
  </si>
  <si>
    <t>138.9</t>
  </si>
  <si>
    <t>325-513</t>
  </si>
  <si>
    <t>144.1</t>
  </si>
  <si>
    <t>7.1</t>
  </si>
  <si>
    <t>0-15</t>
  </si>
  <si>
    <t>360-536</t>
  </si>
  <si>
    <t>147.0</t>
  </si>
  <si>
    <t>3.0</t>
  </si>
  <si>
    <t>351-451</t>
  </si>
  <si>
    <t>6.6</t>
  </si>
  <si>
    <t>396-553</t>
  </si>
  <si>
    <t>148.7</t>
  </si>
  <si>
    <t>7.8</t>
  </si>
  <si>
    <t>519-682</t>
  </si>
  <si>
    <t>146.3</t>
  </si>
  <si>
    <t>8.1</t>
  </si>
  <si>
    <t>451-680</t>
  </si>
  <si>
    <t>150.6</t>
  </si>
  <si>
    <t>6.9</t>
  </si>
  <si>
    <t>415-538</t>
  </si>
  <si>
    <t>10.3</t>
  </si>
  <si>
    <t>326-569</t>
  </si>
  <si>
    <t>151.9</t>
  </si>
  <si>
    <t>297-393</t>
  </si>
  <si>
    <t>160.1</t>
  </si>
  <si>
    <t>6.8</t>
  </si>
  <si>
    <t>279-392</t>
  </si>
  <si>
    <t>158.1</t>
  </si>
  <si>
    <t>2.9</t>
  </si>
  <si>
    <t>279-329</t>
  </si>
  <si>
    <t>154.0</t>
  </si>
  <si>
    <t>3.9</t>
  </si>
  <si>
    <t>317-365</t>
  </si>
  <si>
    <t>150.4</t>
  </si>
  <si>
    <t>4.0</t>
  </si>
  <si>
    <t>313-440</t>
  </si>
  <si>
    <t>148.3</t>
  </si>
  <si>
    <t>6.1</t>
  </si>
  <si>
    <t>386-510</t>
  </si>
  <si>
    <t>152.8</t>
  </si>
  <si>
    <t>3.5</t>
  </si>
  <si>
    <t>397-509</t>
  </si>
  <si>
    <t>155.7</t>
  </si>
  <si>
    <t>6.3</t>
  </si>
  <si>
    <t>350-552</t>
  </si>
  <si>
    <t>153.4</t>
  </si>
  <si>
    <t>222122**</t>
  </si>
  <si>
    <t>351-453</t>
  </si>
  <si>
    <t>158.9</t>
  </si>
  <si>
    <t>7.3</t>
  </si>
  <si>
    <t>392-614</t>
  </si>
  <si>
    <t>169.7</t>
  </si>
  <si>
    <t>9.9</t>
  </si>
  <si>
    <t>316-612</t>
  </si>
  <si>
    <t>173.5</t>
  </si>
  <si>
    <t>1.6</t>
  </si>
  <si>
    <t>0-4</t>
  </si>
  <si>
    <t>300-390</t>
  </si>
  <si>
    <t>175.8</t>
  </si>
  <si>
    <t>170.4</t>
  </si>
  <si>
    <t>175.4</t>
  </si>
  <si>
    <t>33.4</t>
  </si>
  <si>
    <t>*7553222</t>
  </si>
  <si>
    <t>303-476</t>
  </si>
  <si>
    <t>170.8</t>
  </si>
  <si>
    <t>162.7</t>
  </si>
  <si>
    <t>167.5</t>
  </si>
  <si>
    <t>13.3</t>
  </si>
  <si>
    <t>0-27</t>
  </si>
  <si>
    <t>********</t>
  </si>
  <si>
    <t>320-410</t>
  </si>
  <si>
    <t>162.9</t>
  </si>
  <si>
    <t>1212341*</t>
  </si>
  <si>
    <t>325-403</t>
  </si>
  <si>
    <t>172.9</t>
  </si>
  <si>
    <t>178.6</t>
  </si>
  <si>
    <t>11.9</t>
  </si>
  <si>
    <t>352-493</t>
  </si>
  <si>
    <t>174.7</t>
  </si>
  <si>
    <t>182.4</t>
  </si>
  <si>
    <t>187.9</t>
  </si>
  <si>
    <t>8.0</t>
  </si>
  <si>
    <t>344-435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</si>
</sst>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rgb="FFC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0000"/>
      <name val="Arial Unicode MS"/>
      <family val="2"/>
    </font>
    <font>
      <sz val="11"/>
      <color theme="0"/>
      <name val="Calibri"/>
      <family val="2"/>
      <scheme val="minor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16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right" vertical="center" wrapText="1"/>
    </xf>
    <xf numFmtId="0" fontId="13" fillId="0" borderId="2" xfId="0" applyFont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165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 wrapText="1"/>
    </xf>
    <xf numFmtId="16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7" fontId="2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center" wrapText="1"/>
    </xf>
    <xf numFmtId="164" fontId="19" fillId="0" borderId="0" xfId="0" applyNumberFormat="1" applyFont="1" applyAlignment="1">
      <alignment horizontal="center" vertical="center" wrapText="1"/>
    </xf>
    <xf numFmtId="2" fontId="15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221"/>
  <sheetViews>
    <sheetView tabSelected="1" topLeftCell="A131" workbookViewId="0">
      <selection activeCell="A142" sqref="A142:XFD142"/>
    </sheetView>
  </sheetViews>
  <sheetFormatPr defaultRowHeight="15"/>
  <cols>
    <col min="1" max="1" width="6.140625" customWidth="1"/>
    <col min="2" max="2" width="3.5703125" customWidth="1"/>
    <col min="3" max="3" width="5.140625" customWidth="1"/>
    <col min="4" max="4" width="9.42578125" style="6" customWidth="1"/>
    <col min="5" max="5" width="8.5703125" style="6" customWidth="1"/>
    <col min="6" max="6" width="9.140625" style="8"/>
    <col min="7" max="7" width="4.28515625" style="8" customWidth="1"/>
    <col min="8" max="9" width="9.140625" style="8"/>
    <col min="10" max="12" width="9.140625" style="6"/>
    <col min="13" max="13" width="5.42578125" customWidth="1"/>
    <col min="15" max="15" width="9.140625" style="8"/>
    <col min="16" max="16" width="12.28515625" style="6" bestFit="1" customWidth="1"/>
    <col min="17" max="17" width="4.42578125" customWidth="1"/>
    <col min="18" max="18" width="9.140625" style="6"/>
    <col min="19" max="19" width="9.140625" style="8"/>
    <col min="20" max="20" width="10.28515625" style="6" bestFit="1" customWidth="1"/>
    <col min="21" max="21" width="5.28515625" customWidth="1"/>
    <col min="23" max="23" width="9.140625" style="8"/>
    <col min="24" max="24" width="9.140625" style="6"/>
    <col min="25" max="25" width="3.85546875" customWidth="1"/>
    <col min="26" max="26" width="9.5703125" style="18" bestFit="1" customWidth="1"/>
    <col min="27" max="27" width="9.140625" style="8"/>
    <col min="28" max="28" width="9.140625" style="6"/>
    <col min="29" max="29" width="5.140625" customWidth="1"/>
    <col min="31" max="31" width="9.140625" style="8"/>
    <col min="32" max="32" width="11.28515625" style="6" bestFit="1" customWidth="1"/>
    <col min="33" max="33" width="4.42578125" customWidth="1"/>
    <col min="38" max="39" width="9.140625" style="6"/>
    <col min="41" max="42" width="9.140625" style="6"/>
  </cols>
  <sheetData>
    <row r="1" spans="1:46">
      <c r="D1" s="6" t="s">
        <v>14</v>
      </c>
      <c r="E1" s="6" t="s">
        <v>5</v>
      </c>
      <c r="F1" s="38" t="s">
        <v>3</v>
      </c>
      <c r="H1" s="18" t="s">
        <v>17</v>
      </c>
      <c r="I1" s="18" t="s">
        <v>7</v>
      </c>
      <c r="J1" s="6" t="s">
        <v>8</v>
      </c>
      <c r="K1" s="6" t="s">
        <v>9</v>
      </c>
      <c r="L1" s="7" t="s">
        <v>4</v>
      </c>
      <c r="N1" s="6" t="s">
        <v>5</v>
      </c>
      <c r="O1" s="38" t="s">
        <v>3</v>
      </c>
      <c r="P1" s="18" t="s">
        <v>228</v>
      </c>
      <c r="R1" s="6" t="s">
        <v>5</v>
      </c>
      <c r="S1" s="38" t="s">
        <v>3</v>
      </c>
      <c r="T1" s="18" t="s">
        <v>229</v>
      </c>
      <c r="V1" s="6" t="s">
        <v>5</v>
      </c>
      <c r="W1" s="38" t="s">
        <v>3</v>
      </c>
      <c r="X1" s="18" t="s">
        <v>230</v>
      </c>
      <c r="Z1" s="18" t="s">
        <v>5</v>
      </c>
      <c r="AA1" s="38" t="s">
        <v>3</v>
      </c>
      <c r="AB1" s="18" t="s">
        <v>231</v>
      </c>
      <c r="AD1" s="6" t="s">
        <v>5</v>
      </c>
      <c r="AE1" s="38" t="s">
        <v>3</v>
      </c>
      <c r="AF1" s="18" t="s">
        <v>18</v>
      </c>
      <c r="AH1" t="s">
        <v>44</v>
      </c>
      <c r="AI1" s="8" t="s">
        <v>3</v>
      </c>
      <c r="AJ1" s="18" t="s">
        <v>232</v>
      </c>
      <c r="AL1" s="6" t="s">
        <v>74</v>
      </c>
      <c r="AM1" s="8" t="s">
        <v>189</v>
      </c>
      <c r="AO1" s="6" t="s">
        <v>3</v>
      </c>
      <c r="AP1" s="18" t="s">
        <v>233</v>
      </c>
      <c r="AR1" s="6" t="s">
        <v>99</v>
      </c>
      <c r="AS1" s="6" t="s">
        <v>98</v>
      </c>
      <c r="AT1" s="18" t="s">
        <v>234</v>
      </c>
    </row>
    <row r="2" spans="1:46">
      <c r="D2" s="6" t="s">
        <v>1</v>
      </c>
      <c r="E2" s="6" t="s">
        <v>14</v>
      </c>
      <c r="F2" s="38" t="s">
        <v>0</v>
      </c>
      <c r="H2" s="18" t="s">
        <v>13</v>
      </c>
      <c r="I2" s="18" t="s">
        <v>6</v>
      </c>
      <c r="L2" s="7" t="s">
        <v>11</v>
      </c>
      <c r="N2" s="6" t="s">
        <v>8</v>
      </c>
      <c r="O2" s="38" t="s">
        <v>0</v>
      </c>
      <c r="P2" s="18" t="s">
        <v>13</v>
      </c>
      <c r="R2" s="6" t="s">
        <v>9</v>
      </c>
      <c r="S2" s="38" t="s">
        <v>0</v>
      </c>
      <c r="T2" s="18" t="s">
        <v>13</v>
      </c>
      <c r="V2" s="6" t="s">
        <v>4</v>
      </c>
      <c r="W2" s="38" t="s">
        <v>0</v>
      </c>
      <c r="X2" s="18" t="s">
        <v>13</v>
      </c>
      <c r="Z2" s="18" t="s">
        <v>6</v>
      </c>
      <c r="AA2" s="38" t="s">
        <v>0</v>
      </c>
      <c r="AB2" s="18" t="s">
        <v>13</v>
      </c>
      <c r="AD2" s="6" t="s">
        <v>10</v>
      </c>
      <c r="AE2" s="38" t="s">
        <v>0</v>
      </c>
      <c r="AF2" s="18" t="s">
        <v>13</v>
      </c>
      <c r="AH2" t="s">
        <v>45</v>
      </c>
      <c r="AI2" s="8" t="s">
        <v>0</v>
      </c>
      <c r="AJ2" s="18" t="s">
        <v>13</v>
      </c>
      <c r="AL2" s="6" t="s">
        <v>75</v>
      </c>
      <c r="AM2" s="8" t="s">
        <v>185</v>
      </c>
      <c r="AO2" s="6" t="s">
        <v>0</v>
      </c>
      <c r="AP2" s="18" t="s">
        <v>13</v>
      </c>
      <c r="AR2" s="6" t="s">
        <v>0</v>
      </c>
      <c r="AS2" s="6" t="s">
        <v>0</v>
      </c>
      <c r="AT2" s="18" t="s">
        <v>13</v>
      </c>
    </row>
    <row r="3" spans="1:46">
      <c r="D3" s="6" t="s">
        <v>2</v>
      </c>
      <c r="E3" s="6" t="s">
        <v>2</v>
      </c>
      <c r="F3" s="38" t="s">
        <v>195</v>
      </c>
      <c r="H3" s="18" t="s">
        <v>16</v>
      </c>
      <c r="I3" s="18" t="s">
        <v>1</v>
      </c>
      <c r="L3" s="7" t="s">
        <v>4</v>
      </c>
      <c r="O3" s="38" t="s">
        <v>195</v>
      </c>
      <c r="P3" s="18" t="s">
        <v>16</v>
      </c>
      <c r="S3" s="38" t="s">
        <v>195</v>
      </c>
      <c r="T3" s="18" t="s">
        <v>16</v>
      </c>
      <c r="V3" s="6" t="s">
        <v>11</v>
      </c>
      <c r="W3" s="38" t="s">
        <v>195</v>
      </c>
      <c r="X3" s="18" t="s">
        <v>16</v>
      </c>
      <c r="Z3" s="18" t="s">
        <v>7</v>
      </c>
      <c r="AA3" s="38" t="s">
        <v>195</v>
      </c>
      <c r="AB3" s="18" t="s">
        <v>16</v>
      </c>
      <c r="AE3" s="38" t="s">
        <v>195</v>
      </c>
      <c r="AF3" s="18" t="s">
        <v>16</v>
      </c>
      <c r="AI3" s="8" t="s">
        <v>103</v>
      </c>
      <c r="AJ3" s="18" t="s">
        <v>16</v>
      </c>
      <c r="AL3" s="6" t="s">
        <v>0</v>
      </c>
      <c r="AM3" s="8" t="s">
        <v>186</v>
      </c>
      <c r="AO3" s="6" t="s">
        <v>12</v>
      </c>
      <c r="AP3" s="18" t="s">
        <v>79</v>
      </c>
      <c r="AS3" s="6" t="s">
        <v>12</v>
      </c>
      <c r="AT3" s="18" t="s">
        <v>79</v>
      </c>
    </row>
    <row r="4" spans="1:46">
      <c r="H4" s="18" t="s">
        <v>15</v>
      </c>
      <c r="I4" s="18" t="s">
        <v>2</v>
      </c>
      <c r="L4" s="7"/>
      <c r="P4" s="18" t="s">
        <v>15</v>
      </c>
      <c r="T4" s="18" t="s">
        <v>15</v>
      </c>
      <c r="V4" s="6" t="s">
        <v>4</v>
      </c>
      <c r="X4" s="18" t="s">
        <v>15</v>
      </c>
      <c r="AB4" s="18" t="s">
        <v>15</v>
      </c>
      <c r="AF4" s="18" t="s">
        <v>15</v>
      </c>
      <c r="AI4" s="8"/>
      <c r="AJ4" s="18" t="s">
        <v>15</v>
      </c>
      <c r="AL4" s="6">
        <v>100</v>
      </c>
      <c r="AM4" s="8" t="s">
        <v>3</v>
      </c>
      <c r="AP4" s="18" t="s">
        <v>15</v>
      </c>
      <c r="AT4" s="18" t="s">
        <v>97</v>
      </c>
    </row>
    <row r="5" spans="1:46" ht="15.75">
      <c r="A5" s="1">
        <v>2012</v>
      </c>
      <c r="B5" s="1">
        <v>1</v>
      </c>
      <c r="C5">
        <v>2012</v>
      </c>
      <c r="D5" s="11">
        <v>55.8</v>
      </c>
      <c r="E5" s="17">
        <f t="shared" ref="E5:E69" si="0">D5*0.95696+64</f>
        <v>117.398368</v>
      </c>
      <c r="F5" s="37">
        <v>128.1</v>
      </c>
      <c r="G5">
        <v>5</v>
      </c>
      <c r="H5" s="19">
        <f>E5/F5*100-100</f>
        <v>-8.3541233411397258</v>
      </c>
      <c r="I5" s="19">
        <v>94.4</v>
      </c>
      <c r="J5" s="35">
        <v>152</v>
      </c>
      <c r="K5" s="35">
        <v>100.2</v>
      </c>
      <c r="L5" s="10">
        <v>91.3</v>
      </c>
      <c r="M5">
        <v>5</v>
      </c>
      <c r="N5" s="12">
        <f t="shared" ref="N5:N36" si="1">J5*0.326+64</f>
        <v>113.55199999999999</v>
      </c>
      <c r="O5" s="37">
        <f>F5</f>
        <v>128.1</v>
      </c>
      <c r="P5" s="13">
        <f>(N5/O5)*100-100</f>
        <v>-11.356752537080411</v>
      </c>
      <c r="Q5" s="2"/>
      <c r="R5" s="12">
        <f t="shared" ref="R5:R36" si="2">K5*0.5+64</f>
        <v>114.1</v>
      </c>
      <c r="S5" s="37">
        <f>F5</f>
        <v>128.1</v>
      </c>
      <c r="T5" s="13">
        <f>(R5/S5)*100-100</f>
        <v>-10.928961748633881</v>
      </c>
      <c r="U5" s="2"/>
      <c r="V5" s="12">
        <f t="shared" ref="V5:V36" si="3">L5*0.676+64</f>
        <v>125.7188</v>
      </c>
      <c r="W5" s="37">
        <f>F5</f>
        <v>128.1</v>
      </c>
      <c r="X5" s="13">
        <f t="shared" ref="X5:X36" si="4">V5/W5*100-100</f>
        <v>-1.8588602654176327</v>
      </c>
      <c r="Y5" s="2">
        <v>5</v>
      </c>
      <c r="Z5" s="13">
        <f>I5*0.635+64</f>
        <v>123.944</v>
      </c>
      <c r="AA5" s="37">
        <f>F5</f>
        <v>128.1</v>
      </c>
      <c r="AB5" s="13">
        <f>Z5/AA5*100-100</f>
        <v>-3.2443403590944513</v>
      </c>
      <c r="AC5" s="2"/>
      <c r="AD5" s="12">
        <f t="shared" ref="AD5:AD36" si="5">(N5+R5)/2</f>
        <v>113.82599999999999</v>
      </c>
      <c r="AE5" s="37">
        <f>F5</f>
        <v>128.1</v>
      </c>
      <c r="AF5" s="13">
        <f>AD5/AE5*100-100</f>
        <v>-11.142857142857139</v>
      </c>
      <c r="AG5" s="2">
        <v>5</v>
      </c>
      <c r="AH5" s="20">
        <v>120.7</v>
      </c>
      <c r="AI5" s="9">
        <v>130.49</v>
      </c>
      <c r="AJ5" s="23">
        <f>AH5/AI5*100-100</f>
        <v>-7.5024906123074544</v>
      </c>
      <c r="AL5" s="12">
        <f>AH5</f>
        <v>120.7</v>
      </c>
      <c r="AM5" s="37">
        <v>128.1</v>
      </c>
      <c r="AR5" s="27">
        <v>134.79</v>
      </c>
      <c r="AS5">
        <v>132.5</v>
      </c>
      <c r="AT5" s="23">
        <f>AR5/AS5*100-100</f>
        <v>1.7283018867924511</v>
      </c>
    </row>
    <row r="6" spans="1:46" ht="15.75">
      <c r="A6" s="1">
        <v>2012</v>
      </c>
      <c r="B6" s="1">
        <v>2</v>
      </c>
      <c r="D6" s="11">
        <v>29.2</v>
      </c>
      <c r="E6" s="17">
        <f t="shared" si="0"/>
        <v>91.943231999999995</v>
      </c>
      <c r="F6" s="37">
        <v>104</v>
      </c>
      <c r="G6"/>
      <c r="H6" s="19">
        <f t="shared" ref="H6:H69" si="6">E6/F6*100-100</f>
        <v>-11.59304615384616</v>
      </c>
      <c r="I6" s="19">
        <v>47.8</v>
      </c>
      <c r="J6" s="35">
        <v>95.2</v>
      </c>
      <c r="K6" s="35">
        <v>61.8</v>
      </c>
      <c r="L6" s="10">
        <v>50.1</v>
      </c>
      <c r="N6" s="12">
        <f t="shared" si="1"/>
        <v>95.035200000000003</v>
      </c>
      <c r="O6" s="37">
        <f t="shared" ref="O6:O69" si="7">F6</f>
        <v>104</v>
      </c>
      <c r="P6" s="13">
        <f t="shared" ref="P6:P69" si="8">(N6/O6)*100-100</f>
        <v>-8.6199999999999903</v>
      </c>
      <c r="Q6" s="2"/>
      <c r="R6" s="12">
        <f t="shared" si="2"/>
        <v>94.9</v>
      </c>
      <c r="S6" s="37">
        <f t="shared" ref="S6:S69" si="9">F6</f>
        <v>104</v>
      </c>
      <c r="T6" s="13">
        <f t="shared" ref="T6:T69" si="10">(R6/S6)*100-100</f>
        <v>-8.7499999999999858</v>
      </c>
      <c r="U6" s="2"/>
      <c r="V6" s="12">
        <f t="shared" si="3"/>
        <v>97.86760000000001</v>
      </c>
      <c r="W6" s="37">
        <f t="shared" ref="W6:W69" si="11">F6</f>
        <v>104</v>
      </c>
      <c r="X6" s="13">
        <f t="shared" si="4"/>
        <v>-5.8965384615384409</v>
      </c>
      <c r="Z6" s="13">
        <f t="shared" ref="Z6:Z69" si="12">I6*0.635+64</f>
        <v>94.352999999999994</v>
      </c>
      <c r="AA6" s="37">
        <f t="shared" ref="AA6:AA69" si="13">F6</f>
        <v>104</v>
      </c>
      <c r="AB6" s="13">
        <f t="shared" ref="AB6:AB69" si="14">Z6/AA6*100-100</f>
        <v>-9.2759615384615444</v>
      </c>
      <c r="AD6" s="12">
        <f t="shared" si="5"/>
        <v>94.967600000000004</v>
      </c>
      <c r="AE6" s="37">
        <f t="shared" ref="AE6:AE69" si="15">F6</f>
        <v>104</v>
      </c>
      <c r="AF6" s="13">
        <f t="shared" ref="AF6:AF69" si="16">AD6/AE6*100-100</f>
        <v>-8.6850000000000023</v>
      </c>
      <c r="AH6" s="20">
        <v>90.7</v>
      </c>
      <c r="AI6" s="9">
        <v>104.29</v>
      </c>
      <c r="AJ6" s="23">
        <f t="shared" ref="AJ6:AJ69" si="17">AH6/AI6*100-100</f>
        <v>-13.030971329945345</v>
      </c>
      <c r="AL6" s="12">
        <f t="shared" ref="AL6:AL54" si="18">AH6</f>
        <v>90.7</v>
      </c>
      <c r="AM6" s="37">
        <v>104</v>
      </c>
      <c r="AR6" s="27">
        <v>106.86</v>
      </c>
      <c r="AS6">
        <v>106.5</v>
      </c>
      <c r="AT6" s="22">
        <f t="shared" ref="AT6:AT14" si="19">AR6/AS6*100-100</f>
        <v>0.33802816901409471</v>
      </c>
    </row>
    <row r="7" spans="1:46" ht="15.75">
      <c r="A7" s="1">
        <v>2012</v>
      </c>
      <c r="B7" s="1">
        <v>3</v>
      </c>
      <c r="D7" s="11">
        <v>53.1</v>
      </c>
      <c r="E7" s="17">
        <f t="shared" si="0"/>
        <v>114.814576</v>
      </c>
      <c r="F7" s="37">
        <v>113.5</v>
      </c>
      <c r="G7"/>
      <c r="H7" s="19">
        <f t="shared" si="6"/>
        <v>1.1582167400881076</v>
      </c>
      <c r="I7" s="19">
        <v>86.6</v>
      </c>
      <c r="J7" s="35">
        <v>146.30000000000001</v>
      </c>
      <c r="K7" s="35">
        <v>96.6</v>
      </c>
      <c r="L7" s="10">
        <v>77.900000000000006</v>
      </c>
      <c r="N7" s="12">
        <f t="shared" si="1"/>
        <v>111.69380000000001</v>
      </c>
      <c r="O7" s="37">
        <f t="shared" si="7"/>
        <v>113.5</v>
      </c>
      <c r="P7" s="13">
        <f t="shared" si="8"/>
        <v>-1.5913656387665043</v>
      </c>
      <c r="Q7" s="2"/>
      <c r="R7" s="12">
        <f t="shared" si="2"/>
        <v>112.3</v>
      </c>
      <c r="S7" s="37">
        <f t="shared" si="9"/>
        <v>113.5</v>
      </c>
      <c r="T7" s="13">
        <f t="shared" si="10"/>
        <v>-1.0572687224669579</v>
      </c>
      <c r="U7" s="2"/>
      <c r="V7" s="12">
        <f t="shared" si="3"/>
        <v>116.66040000000001</v>
      </c>
      <c r="W7" s="37">
        <f t="shared" si="11"/>
        <v>113.5</v>
      </c>
      <c r="X7" s="13">
        <f t="shared" si="4"/>
        <v>2.7844933920705017</v>
      </c>
      <c r="Z7" s="13">
        <f t="shared" si="12"/>
        <v>118.991</v>
      </c>
      <c r="AA7" s="37">
        <f t="shared" si="13"/>
        <v>113.5</v>
      </c>
      <c r="AB7" s="13">
        <f t="shared" si="14"/>
        <v>4.8378854625550645</v>
      </c>
      <c r="AD7" s="12">
        <f t="shared" si="5"/>
        <v>111.99690000000001</v>
      </c>
      <c r="AE7" s="37">
        <f t="shared" si="15"/>
        <v>113.5</v>
      </c>
      <c r="AF7" s="13">
        <f t="shared" si="16"/>
        <v>-1.3243171806167311</v>
      </c>
      <c r="AH7" s="20">
        <v>115.5</v>
      </c>
      <c r="AI7" s="9">
        <v>114.53</v>
      </c>
      <c r="AJ7" s="23">
        <f t="shared" si="17"/>
        <v>0.84693966646294427</v>
      </c>
      <c r="AL7" s="12">
        <f t="shared" si="18"/>
        <v>115.5</v>
      </c>
      <c r="AM7" s="37">
        <v>113.5</v>
      </c>
      <c r="AR7" s="27">
        <v>115.71</v>
      </c>
      <c r="AS7">
        <v>114.7</v>
      </c>
      <c r="AT7" s="22">
        <f t="shared" si="19"/>
        <v>0.88055797733215968</v>
      </c>
    </row>
    <row r="8" spans="1:46" ht="15.75">
      <c r="A8" s="1">
        <v>2012</v>
      </c>
      <c r="B8" s="1">
        <v>4</v>
      </c>
      <c r="D8" s="11">
        <v>51.4</v>
      </c>
      <c r="E8" s="17">
        <f t="shared" si="0"/>
        <v>113.18774400000001</v>
      </c>
      <c r="F8" s="37">
        <v>113.9</v>
      </c>
      <c r="G8"/>
      <c r="H8" s="19">
        <f t="shared" si="6"/>
        <v>-0.62533450395083889</v>
      </c>
      <c r="I8" s="19">
        <v>85.9</v>
      </c>
      <c r="J8" s="35">
        <v>162.4</v>
      </c>
      <c r="K8" s="35">
        <v>104.6</v>
      </c>
      <c r="L8" s="10">
        <v>84.4</v>
      </c>
      <c r="N8" s="12">
        <f t="shared" si="1"/>
        <v>116.94240000000001</v>
      </c>
      <c r="O8" s="37">
        <f t="shared" si="7"/>
        <v>113.9</v>
      </c>
      <c r="P8" s="13">
        <f t="shared" si="8"/>
        <v>2.6711150131694552</v>
      </c>
      <c r="Q8" s="2"/>
      <c r="R8" s="12">
        <f t="shared" si="2"/>
        <v>116.3</v>
      </c>
      <c r="S8" s="37">
        <f t="shared" si="9"/>
        <v>113.9</v>
      </c>
      <c r="T8" s="13">
        <f t="shared" si="10"/>
        <v>2.1071115013169219</v>
      </c>
      <c r="U8" s="2"/>
      <c r="V8" s="12">
        <f t="shared" si="3"/>
        <v>121.05440000000002</v>
      </c>
      <c r="W8" s="37">
        <f t="shared" si="11"/>
        <v>113.9</v>
      </c>
      <c r="X8" s="13">
        <f t="shared" si="4"/>
        <v>6.281299385425811</v>
      </c>
      <c r="Z8" s="13">
        <f t="shared" si="12"/>
        <v>118.54650000000001</v>
      </c>
      <c r="AA8" s="37">
        <f t="shared" si="13"/>
        <v>113.9</v>
      </c>
      <c r="AB8" s="13">
        <f t="shared" si="14"/>
        <v>4.0794556628621592</v>
      </c>
      <c r="AD8" s="12">
        <f t="shared" si="5"/>
        <v>116.6212</v>
      </c>
      <c r="AE8" s="37">
        <f t="shared" si="15"/>
        <v>113.9</v>
      </c>
      <c r="AF8" s="13">
        <f t="shared" si="16"/>
        <v>2.3891132572431957</v>
      </c>
      <c r="AH8" s="20">
        <v>115.1</v>
      </c>
      <c r="AI8" s="9">
        <v>114.14</v>
      </c>
      <c r="AJ8" s="23">
        <f t="shared" si="17"/>
        <v>0.84107236726826784</v>
      </c>
      <c r="AL8" s="12">
        <f t="shared" si="18"/>
        <v>115.1</v>
      </c>
      <c r="AM8" s="37">
        <v>113.9</v>
      </c>
      <c r="AR8" s="27">
        <v>113.26</v>
      </c>
      <c r="AS8">
        <v>113</v>
      </c>
      <c r="AT8" s="22">
        <f t="shared" si="19"/>
        <v>0.23008849557521671</v>
      </c>
    </row>
    <row r="9" spans="1:46" ht="15.75">
      <c r="A9" s="1">
        <v>2012</v>
      </c>
      <c r="B9" s="1">
        <v>5</v>
      </c>
      <c r="D9" s="11">
        <v>61.8</v>
      </c>
      <c r="E9" s="17">
        <f t="shared" si="0"/>
        <v>123.140128</v>
      </c>
      <c r="F9" s="37">
        <v>124</v>
      </c>
      <c r="G9"/>
      <c r="H9" s="19">
        <f t="shared" si="6"/>
        <v>-0.69344516129031319</v>
      </c>
      <c r="I9" s="19">
        <v>96.5</v>
      </c>
      <c r="J9" s="35">
        <v>204.7</v>
      </c>
      <c r="K9" s="35">
        <v>136.30000000000001</v>
      </c>
      <c r="L9" s="10">
        <v>99.5</v>
      </c>
      <c r="N9" s="12">
        <f t="shared" si="1"/>
        <v>130.73219999999998</v>
      </c>
      <c r="O9" s="37">
        <f t="shared" si="7"/>
        <v>124</v>
      </c>
      <c r="P9" s="13">
        <f t="shared" si="8"/>
        <v>5.4291935483870617</v>
      </c>
      <c r="Q9" s="2"/>
      <c r="R9" s="12">
        <f t="shared" si="2"/>
        <v>132.15</v>
      </c>
      <c r="S9" s="37">
        <f t="shared" si="9"/>
        <v>124</v>
      </c>
      <c r="T9" s="13">
        <f t="shared" si="10"/>
        <v>6.5725806451612812</v>
      </c>
      <c r="U9" s="2"/>
      <c r="V9" s="12">
        <f t="shared" si="3"/>
        <v>131.262</v>
      </c>
      <c r="W9" s="37">
        <f t="shared" si="11"/>
        <v>124</v>
      </c>
      <c r="X9" s="13">
        <f t="shared" si="4"/>
        <v>5.8564516129032285</v>
      </c>
      <c r="Z9" s="13">
        <f t="shared" si="12"/>
        <v>125.2775</v>
      </c>
      <c r="AA9" s="37">
        <f t="shared" si="13"/>
        <v>124</v>
      </c>
      <c r="AB9" s="13">
        <f t="shared" si="14"/>
        <v>1.0302419354838719</v>
      </c>
      <c r="AD9" s="12">
        <f t="shared" si="5"/>
        <v>131.44110000000001</v>
      </c>
      <c r="AE9" s="37">
        <f t="shared" si="15"/>
        <v>124</v>
      </c>
      <c r="AF9" s="13">
        <f t="shared" si="16"/>
        <v>6.0008870967741927</v>
      </c>
      <c r="AH9" s="20">
        <v>122</v>
      </c>
      <c r="AI9" s="9">
        <v>124.12</v>
      </c>
      <c r="AJ9" s="23">
        <f t="shared" si="17"/>
        <v>-1.7080244924266879</v>
      </c>
      <c r="AL9" s="12">
        <f t="shared" si="18"/>
        <v>122</v>
      </c>
      <c r="AM9" s="37">
        <v>124</v>
      </c>
      <c r="AR9" s="27">
        <v>121.4</v>
      </c>
      <c r="AS9">
        <v>121.5</v>
      </c>
      <c r="AT9" s="22">
        <f t="shared" si="19"/>
        <v>-8.2304526748970375E-2</v>
      </c>
    </row>
    <row r="10" spans="1:46" ht="15.75">
      <c r="A10" s="1">
        <v>2012</v>
      </c>
      <c r="B10" s="14">
        <v>6</v>
      </c>
      <c r="D10" s="15">
        <v>59.7</v>
      </c>
      <c r="E10" s="17">
        <f t="shared" si="0"/>
        <v>121.13051200000001</v>
      </c>
      <c r="F10" s="37">
        <v>123.4</v>
      </c>
      <c r="G10"/>
      <c r="H10" s="19">
        <f t="shared" si="6"/>
        <v>-1.839131280388969</v>
      </c>
      <c r="I10" s="19">
        <v>92</v>
      </c>
      <c r="J10" s="35">
        <v>180.3</v>
      </c>
      <c r="K10" s="35">
        <v>120.6</v>
      </c>
      <c r="L10" s="10">
        <v>88.6</v>
      </c>
      <c r="N10" s="12">
        <f t="shared" si="1"/>
        <v>122.77780000000001</v>
      </c>
      <c r="O10" s="37">
        <f t="shared" si="7"/>
        <v>123.4</v>
      </c>
      <c r="P10" s="13">
        <f t="shared" si="8"/>
        <v>-0.50421393841166662</v>
      </c>
      <c r="Q10" s="2"/>
      <c r="R10" s="12">
        <f t="shared" si="2"/>
        <v>124.3</v>
      </c>
      <c r="S10" s="37">
        <f t="shared" si="9"/>
        <v>123.4</v>
      </c>
      <c r="T10" s="13">
        <f t="shared" si="10"/>
        <v>0.72933549432738687</v>
      </c>
      <c r="U10" s="2"/>
      <c r="V10" s="12">
        <f t="shared" si="3"/>
        <v>123.89359999999999</v>
      </c>
      <c r="W10" s="37">
        <f t="shared" si="11"/>
        <v>123.4</v>
      </c>
      <c r="X10" s="13">
        <f t="shared" si="4"/>
        <v>0.39999999999997726</v>
      </c>
      <c r="Z10" s="13">
        <f t="shared" si="12"/>
        <v>122.42</v>
      </c>
      <c r="AA10" s="37">
        <f t="shared" si="13"/>
        <v>123.4</v>
      </c>
      <c r="AB10" s="13">
        <f t="shared" si="14"/>
        <v>-0.79416531604537965</v>
      </c>
      <c r="AD10" s="12">
        <f t="shared" si="5"/>
        <v>123.53890000000001</v>
      </c>
      <c r="AE10" s="37">
        <f t="shared" si="15"/>
        <v>123.4</v>
      </c>
      <c r="AF10" s="13">
        <f t="shared" si="16"/>
        <v>0.11256077795786723</v>
      </c>
      <c r="AH10" s="20">
        <v>119.1</v>
      </c>
      <c r="AI10" s="9">
        <v>124.19</v>
      </c>
      <c r="AJ10" s="23">
        <f t="shared" si="17"/>
        <v>-4.0985586601175612</v>
      </c>
      <c r="AL10" s="12">
        <f t="shared" si="18"/>
        <v>119.1</v>
      </c>
      <c r="AM10" s="37">
        <v>123.4</v>
      </c>
      <c r="AR10" s="27">
        <v>120.4</v>
      </c>
      <c r="AS10">
        <v>119.6</v>
      </c>
      <c r="AT10" s="22">
        <f t="shared" si="19"/>
        <v>0.66889632107023544</v>
      </c>
    </row>
    <row r="11" spans="1:46" ht="15.75">
      <c r="A11" s="14">
        <v>2012</v>
      </c>
      <c r="B11" s="14">
        <v>7</v>
      </c>
      <c r="C11" s="2"/>
      <c r="D11" s="15">
        <v>64.2</v>
      </c>
      <c r="E11" s="17">
        <f t="shared" si="0"/>
        <v>125.43683200000001</v>
      </c>
      <c r="F11" s="37">
        <v>138.5</v>
      </c>
      <c r="G11"/>
      <c r="H11" s="19">
        <f t="shared" si="6"/>
        <v>-9.431890252707575</v>
      </c>
      <c r="I11" s="19">
        <v>100.1</v>
      </c>
      <c r="J11" s="18">
        <v>197.3</v>
      </c>
      <c r="K11" s="18">
        <v>126.9</v>
      </c>
      <c r="L11" s="10">
        <v>99.6</v>
      </c>
      <c r="N11" s="12">
        <f t="shared" si="1"/>
        <v>128.31979999999999</v>
      </c>
      <c r="O11" s="37">
        <f t="shared" si="7"/>
        <v>138.5</v>
      </c>
      <c r="P11" s="13">
        <f t="shared" si="8"/>
        <v>-7.3503249097473002</v>
      </c>
      <c r="Q11" s="2"/>
      <c r="R11" s="12">
        <f t="shared" si="2"/>
        <v>127.45</v>
      </c>
      <c r="S11" s="37">
        <f t="shared" si="9"/>
        <v>138.5</v>
      </c>
      <c r="T11" s="13">
        <f t="shared" si="10"/>
        <v>-7.9783393501805051</v>
      </c>
      <c r="U11" s="23">
        <f>(T5/2+T6+T7+T8+T9+T10+T11+T12+T13+T14+T15+T16+T17/2)/12</f>
        <v>-2.5885050471396625</v>
      </c>
      <c r="V11" s="12">
        <f t="shared" si="3"/>
        <v>131.3296</v>
      </c>
      <c r="W11" s="37">
        <f t="shared" si="11"/>
        <v>138.5</v>
      </c>
      <c r="X11" s="13">
        <f t="shared" si="4"/>
        <v>-5.1771841155234739</v>
      </c>
      <c r="Z11" s="13">
        <f t="shared" si="12"/>
        <v>127.5635</v>
      </c>
      <c r="AA11" s="37">
        <f t="shared" si="13"/>
        <v>138.5</v>
      </c>
      <c r="AB11" s="13">
        <f t="shared" si="14"/>
        <v>-7.8963898916967423</v>
      </c>
      <c r="AC11">
        <f>(AB5/2+AB6+AB7+AB8+AB9+AB10+AB11+AB12+AB13+AB14+AB15+AB16+AB17/2)/12</f>
        <v>-1.3432822664236035</v>
      </c>
      <c r="AD11" s="12">
        <f t="shared" si="5"/>
        <v>127.88489999999999</v>
      </c>
      <c r="AE11" s="37">
        <f t="shared" si="15"/>
        <v>138.5</v>
      </c>
      <c r="AF11" s="13">
        <f t="shared" si="16"/>
        <v>-7.6643321299639098</v>
      </c>
      <c r="AH11" s="20">
        <v>124.4</v>
      </c>
      <c r="AI11" s="9">
        <v>142.31</v>
      </c>
      <c r="AJ11" s="23">
        <f t="shared" si="17"/>
        <v>-12.585201321059657</v>
      </c>
      <c r="AL11" s="12">
        <f t="shared" si="18"/>
        <v>124.4</v>
      </c>
      <c r="AM11" s="37">
        <v>138.5</v>
      </c>
      <c r="AR11" s="27">
        <v>137.81</v>
      </c>
      <c r="AS11">
        <v>133.9</v>
      </c>
      <c r="AT11" s="23">
        <f t="shared" si="19"/>
        <v>2.9200896191187411</v>
      </c>
    </row>
    <row r="12" spans="1:46" ht="15.75">
      <c r="A12" s="1">
        <v>2012</v>
      </c>
      <c r="B12" s="14">
        <v>8</v>
      </c>
      <c r="C12" s="2"/>
      <c r="D12" s="15">
        <v>57.7</v>
      </c>
      <c r="E12" s="17">
        <f t="shared" si="0"/>
        <v>119.21659200000001</v>
      </c>
      <c r="F12" s="37">
        <v>118.3</v>
      </c>
      <c r="G12"/>
      <c r="H12" s="19">
        <f t="shared" si="6"/>
        <v>0.77480304311075088</v>
      </c>
      <c r="I12" s="19">
        <v>94.8</v>
      </c>
      <c r="J12" s="18">
        <v>151.19999999999999</v>
      </c>
      <c r="K12" s="35">
        <v>106.6</v>
      </c>
      <c r="L12" s="10">
        <v>85.8</v>
      </c>
      <c r="N12" s="12">
        <f t="shared" si="1"/>
        <v>113.2912</v>
      </c>
      <c r="O12" s="37">
        <f t="shared" si="7"/>
        <v>118.3</v>
      </c>
      <c r="P12" s="13">
        <f t="shared" si="8"/>
        <v>-4.2339814032121694</v>
      </c>
      <c r="Q12" s="2">
        <f t="shared" ref="Q12:Q75" si="20">(P6/2+P7+P8+P9+P10+P11+P12+P13+P14+P15+P16+P17+P18/2)/12</f>
        <v>-1.8211564861041414</v>
      </c>
      <c r="R12" s="12">
        <f t="shared" si="2"/>
        <v>117.3</v>
      </c>
      <c r="S12" s="37">
        <f t="shared" si="9"/>
        <v>118.3</v>
      </c>
      <c r="T12" s="13">
        <f t="shared" si="10"/>
        <v>-0.84530853761623348</v>
      </c>
      <c r="U12" s="23">
        <f t="shared" ref="U12:U75" si="21">(T6/2+T7+T8+T9+T10+T11+T12+T13+T14+T15+T16+T17+T18/2)/12</f>
        <v>-1.7346223514821542</v>
      </c>
      <c r="V12" s="12">
        <f t="shared" si="3"/>
        <v>122.0008</v>
      </c>
      <c r="W12" s="37">
        <f t="shared" si="11"/>
        <v>118.3</v>
      </c>
      <c r="X12" s="13">
        <f t="shared" si="4"/>
        <v>3.1283178360101545</v>
      </c>
      <c r="Z12" s="13">
        <f t="shared" si="12"/>
        <v>124.19800000000001</v>
      </c>
      <c r="AA12" s="37">
        <f t="shared" si="13"/>
        <v>118.3</v>
      </c>
      <c r="AB12" s="13">
        <f t="shared" si="14"/>
        <v>4.9856297548605397</v>
      </c>
      <c r="AC12">
        <f t="shared" ref="AC12:AC75" si="22">(AB6/2+AB7+AB8+AB9+AB10+AB11+AB12+AB13+AB14+AB15+AB16+AB17+AB18/2)/12</f>
        <v>-0.72082630631663369</v>
      </c>
      <c r="AD12" s="12">
        <f t="shared" si="5"/>
        <v>115.29560000000001</v>
      </c>
      <c r="AE12" s="37">
        <f t="shared" si="15"/>
        <v>118.3</v>
      </c>
      <c r="AF12" s="13">
        <f t="shared" si="16"/>
        <v>-2.5396449704141872</v>
      </c>
      <c r="AH12" s="20">
        <v>120.9</v>
      </c>
      <c r="AI12" s="9">
        <v>118.75</v>
      </c>
      <c r="AJ12" s="23">
        <f t="shared" si="17"/>
        <v>1.8105263157894882</v>
      </c>
      <c r="AL12" s="12">
        <f t="shared" si="18"/>
        <v>120.9</v>
      </c>
      <c r="AM12" s="37">
        <v>118.3</v>
      </c>
      <c r="AR12" s="27">
        <v>115.86</v>
      </c>
      <c r="AS12">
        <v>115.4</v>
      </c>
      <c r="AT12" s="22">
        <f t="shared" si="19"/>
        <v>0.39861351819756408</v>
      </c>
    </row>
    <row r="13" spans="1:46" ht="15.75">
      <c r="A13" s="1">
        <v>2012</v>
      </c>
      <c r="B13" s="1">
        <v>9</v>
      </c>
      <c r="D13" s="11">
        <v>57.7</v>
      </c>
      <c r="E13" s="17">
        <f t="shared" si="0"/>
        <v>119.21659200000001</v>
      </c>
      <c r="F13" s="37">
        <v>124.3</v>
      </c>
      <c r="G13"/>
      <c r="H13" s="19">
        <f t="shared" si="6"/>
        <v>-4.0896283185840616</v>
      </c>
      <c r="I13" s="19">
        <v>93.7</v>
      </c>
      <c r="J13" s="35">
        <v>175.3</v>
      </c>
      <c r="K13" s="35">
        <v>114.1</v>
      </c>
      <c r="L13" s="10">
        <v>84</v>
      </c>
      <c r="N13" s="12">
        <f t="shared" si="1"/>
        <v>121.1478</v>
      </c>
      <c r="O13" s="37">
        <f t="shared" si="7"/>
        <v>124.3</v>
      </c>
      <c r="P13" s="13">
        <f t="shared" si="8"/>
        <v>-2.5359613837489832</v>
      </c>
      <c r="Q13" s="2">
        <f t="shared" si="20"/>
        <v>-1.0911710878102123</v>
      </c>
      <c r="R13" s="12">
        <f t="shared" si="2"/>
        <v>121.05</v>
      </c>
      <c r="S13" s="37">
        <f t="shared" si="9"/>
        <v>124.3</v>
      </c>
      <c r="T13" s="13">
        <f t="shared" si="10"/>
        <v>-2.614641995172974</v>
      </c>
      <c r="U13" s="23">
        <f t="shared" si="21"/>
        <v>-1.3138631706045043</v>
      </c>
      <c r="V13" s="12">
        <f t="shared" si="3"/>
        <v>120.78400000000001</v>
      </c>
      <c r="W13" s="37">
        <f t="shared" si="11"/>
        <v>124.3</v>
      </c>
      <c r="X13" s="13">
        <f t="shared" si="4"/>
        <v>-2.8286403861625047</v>
      </c>
      <c r="Z13" s="13">
        <f t="shared" si="12"/>
        <v>123.49950000000001</v>
      </c>
      <c r="AA13" s="37">
        <f t="shared" si="13"/>
        <v>124.3</v>
      </c>
      <c r="AB13" s="13">
        <f t="shared" si="14"/>
        <v>-0.64400643604182051</v>
      </c>
      <c r="AC13">
        <f t="shared" si="22"/>
        <v>-0.36712578351700625</v>
      </c>
      <c r="AD13" s="12">
        <f t="shared" si="5"/>
        <v>121.0989</v>
      </c>
      <c r="AE13" s="37">
        <f t="shared" si="15"/>
        <v>124.3</v>
      </c>
      <c r="AF13" s="13">
        <f t="shared" si="16"/>
        <v>-2.5753016894609715</v>
      </c>
      <c r="AH13" s="20">
        <v>120.2</v>
      </c>
      <c r="AI13" s="9">
        <v>124.7</v>
      </c>
      <c r="AJ13" s="23">
        <f t="shared" si="17"/>
        <v>-3.6086607858861299</v>
      </c>
      <c r="AL13" s="12">
        <f t="shared" si="18"/>
        <v>120.2</v>
      </c>
      <c r="AM13" s="37">
        <v>124.3</v>
      </c>
      <c r="AR13" s="27">
        <v>123.4</v>
      </c>
      <c r="AS13">
        <v>122.9</v>
      </c>
      <c r="AT13" s="22">
        <f t="shared" si="19"/>
        <v>0.40683482506102564</v>
      </c>
    </row>
    <row r="14" spans="1:46" ht="15.75">
      <c r="A14" s="1">
        <v>2012</v>
      </c>
      <c r="B14" s="1">
        <v>10</v>
      </c>
      <c r="D14" s="11">
        <v>48.3</v>
      </c>
      <c r="E14" s="17">
        <f t="shared" si="0"/>
        <v>110.22116800000001</v>
      </c>
      <c r="F14" s="37">
        <v>122.4</v>
      </c>
      <c r="G14"/>
      <c r="H14" s="19">
        <f t="shared" si="6"/>
        <v>-9.9500261437908506</v>
      </c>
      <c r="I14" s="19">
        <v>76.5</v>
      </c>
      <c r="J14" s="35">
        <v>148.30000000000001</v>
      </c>
      <c r="K14" s="35">
        <v>92.4</v>
      </c>
      <c r="L14" s="10">
        <v>73.5</v>
      </c>
      <c r="N14" s="12">
        <f t="shared" si="1"/>
        <v>112.3458</v>
      </c>
      <c r="O14" s="37">
        <f t="shared" si="7"/>
        <v>122.4</v>
      </c>
      <c r="P14" s="13">
        <f t="shared" si="8"/>
        <v>-8.2142156862745139</v>
      </c>
      <c r="Q14" s="2">
        <f t="shared" si="20"/>
        <v>-0.69971566238252925</v>
      </c>
      <c r="R14" s="12">
        <f t="shared" si="2"/>
        <v>110.2</v>
      </c>
      <c r="S14" s="37">
        <f t="shared" si="9"/>
        <v>122.4</v>
      </c>
      <c r="T14" s="13">
        <f t="shared" si="10"/>
        <v>-9.9673202614379051</v>
      </c>
      <c r="U14" s="23">
        <f t="shared" si="21"/>
        <v>-1.2465024559696716</v>
      </c>
      <c r="V14" s="12">
        <f t="shared" si="3"/>
        <v>113.68600000000001</v>
      </c>
      <c r="W14" s="37">
        <f t="shared" si="11"/>
        <v>122.4</v>
      </c>
      <c r="X14" s="13">
        <f t="shared" si="4"/>
        <v>-7.1192810457516345</v>
      </c>
      <c r="Y14" s="3"/>
      <c r="Z14" s="13">
        <f t="shared" si="12"/>
        <v>112.5775</v>
      </c>
      <c r="AA14" s="37">
        <f t="shared" si="13"/>
        <v>122.4</v>
      </c>
      <c r="AB14" s="13">
        <f t="shared" si="14"/>
        <v>-8.0249183006535958</v>
      </c>
      <c r="AC14">
        <f t="shared" si="22"/>
        <v>-0.39920723174025713</v>
      </c>
      <c r="AD14" s="12">
        <f t="shared" si="5"/>
        <v>111.27289999999999</v>
      </c>
      <c r="AE14" s="37">
        <f t="shared" si="15"/>
        <v>122.4</v>
      </c>
      <c r="AF14" s="13">
        <f t="shared" si="16"/>
        <v>-9.0907679738562166</v>
      </c>
      <c r="AH14" s="20">
        <v>108.9</v>
      </c>
      <c r="AI14" s="9">
        <v>122.22</v>
      </c>
      <c r="AJ14" s="23">
        <f t="shared" si="17"/>
        <v>-10.898379970544909</v>
      </c>
      <c r="AL14" s="12">
        <f t="shared" si="18"/>
        <v>108.9</v>
      </c>
      <c r="AM14" s="37">
        <v>122.4</v>
      </c>
      <c r="AR14" s="27">
        <v>123.07</v>
      </c>
      <c r="AS14">
        <v>123.3</v>
      </c>
      <c r="AT14" s="22">
        <f t="shared" si="19"/>
        <v>-0.18653690186538086</v>
      </c>
    </row>
    <row r="15" spans="1:46">
      <c r="A15" s="1">
        <v>2012</v>
      </c>
      <c r="B15" s="1">
        <v>11</v>
      </c>
      <c r="D15" s="11">
        <v>56.7</v>
      </c>
      <c r="E15" s="17">
        <f t="shared" si="0"/>
        <v>118.25963200000001</v>
      </c>
      <c r="F15" s="38">
        <v>118.3</v>
      </c>
      <c r="G15"/>
      <c r="H15" s="19">
        <f t="shared" si="6"/>
        <v>-3.4123415046479977E-2</v>
      </c>
      <c r="I15" s="19">
        <v>87.6</v>
      </c>
      <c r="J15" s="35">
        <v>167.5</v>
      </c>
      <c r="K15" s="35">
        <v>106.5</v>
      </c>
      <c r="L15" s="10">
        <v>89.2</v>
      </c>
      <c r="N15" s="12">
        <f t="shared" si="1"/>
        <v>118.605</v>
      </c>
      <c r="O15" s="37">
        <f t="shared" si="7"/>
        <v>118.3</v>
      </c>
      <c r="P15" s="13">
        <f t="shared" si="8"/>
        <v>0.25781910397296315</v>
      </c>
      <c r="Q15" s="2">
        <f t="shared" si="20"/>
        <v>-0.73210609059689291</v>
      </c>
      <c r="R15" s="12">
        <f t="shared" si="2"/>
        <v>117.25</v>
      </c>
      <c r="S15" s="37">
        <f t="shared" si="9"/>
        <v>118.3</v>
      </c>
      <c r="T15" s="13">
        <f t="shared" si="10"/>
        <v>-0.88757396449703663</v>
      </c>
      <c r="U15" s="23">
        <f t="shared" si="21"/>
        <v>-1.5361727156762253</v>
      </c>
      <c r="V15" s="12">
        <f t="shared" si="3"/>
        <v>124.29920000000001</v>
      </c>
      <c r="W15" s="37">
        <f t="shared" si="11"/>
        <v>118.3</v>
      </c>
      <c r="X15" s="13">
        <f t="shared" si="4"/>
        <v>5.0711749788673046</v>
      </c>
      <c r="Y15" s="3"/>
      <c r="Z15" s="13">
        <f t="shared" si="12"/>
        <v>119.626</v>
      </c>
      <c r="AA15" s="37">
        <f t="shared" si="13"/>
        <v>118.3</v>
      </c>
      <c r="AB15" s="13">
        <f t="shared" si="14"/>
        <v>1.120879120879124</v>
      </c>
      <c r="AC15">
        <f t="shared" si="22"/>
        <v>-0.21875903404523633</v>
      </c>
      <c r="AD15" s="12">
        <f t="shared" si="5"/>
        <v>117.92750000000001</v>
      </c>
      <c r="AE15" s="37">
        <f t="shared" si="15"/>
        <v>118.3</v>
      </c>
      <c r="AF15" s="13">
        <f t="shared" si="16"/>
        <v>-0.31487743026204384</v>
      </c>
      <c r="AH15" s="20">
        <v>116.2</v>
      </c>
      <c r="AI15" s="8">
        <v>118.45</v>
      </c>
      <c r="AJ15" s="23">
        <f t="shared" si="17"/>
        <v>-1.8995356690586789</v>
      </c>
      <c r="AL15" s="12">
        <f t="shared" si="18"/>
        <v>116.2</v>
      </c>
      <c r="AM15" s="38">
        <v>118.3</v>
      </c>
      <c r="AO15" s="6">
        <v>118.3</v>
      </c>
      <c r="AP15" s="12">
        <f>AI15/AO15*100-100</f>
        <v>0.12679628064245207</v>
      </c>
    </row>
    <row r="16" spans="1:46">
      <c r="A16" s="1">
        <v>2012</v>
      </c>
      <c r="B16" s="1">
        <v>12</v>
      </c>
      <c r="D16" s="11">
        <v>37.4</v>
      </c>
      <c r="E16" s="17">
        <f t="shared" si="0"/>
        <v>99.790303999999992</v>
      </c>
      <c r="F16" s="38">
        <v>105</v>
      </c>
      <c r="G16"/>
      <c r="H16" s="19">
        <f t="shared" si="6"/>
        <v>-4.9616152380952343</v>
      </c>
      <c r="I16" s="19">
        <v>56.8</v>
      </c>
      <c r="J16" s="18">
        <v>121.1</v>
      </c>
      <c r="K16" s="18">
        <v>75.3</v>
      </c>
      <c r="L16" s="10">
        <v>60.4</v>
      </c>
      <c r="N16" s="12">
        <f t="shared" si="1"/>
        <v>103.4786</v>
      </c>
      <c r="O16" s="37">
        <f t="shared" si="7"/>
        <v>105</v>
      </c>
      <c r="P16" s="13">
        <f t="shared" si="8"/>
        <v>-1.4489523809523774</v>
      </c>
      <c r="Q16" s="2">
        <f t="shared" si="20"/>
        <v>-0.72727351844508037</v>
      </c>
      <c r="R16" s="12">
        <f t="shared" si="2"/>
        <v>101.65</v>
      </c>
      <c r="S16" s="37">
        <f t="shared" si="9"/>
        <v>105</v>
      </c>
      <c r="T16" s="13">
        <f t="shared" si="10"/>
        <v>-3.1904761904761898</v>
      </c>
      <c r="U16" s="23">
        <f t="shared" si="21"/>
        <v>-2.0187369609728569</v>
      </c>
      <c r="V16" s="12">
        <f t="shared" si="3"/>
        <v>104.8304</v>
      </c>
      <c r="W16" s="37">
        <f t="shared" si="11"/>
        <v>105</v>
      </c>
      <c r="X16" s="13">
        <f t="shared" si="4"/>
        <v>-0.16152380952381407</v>
      </c>
      <c r="Y16" s="3"/>
      <c r="Z16" s="13">
        <f t="shared" si="12"/>
        <v>100.068</v>
      </c>
      <c r="AA16" s="37">
        <f t="shared" si="13"/>
        <v>105</v>
      </c>
      <c r="AB16" s="13">
        <f t="shared" si="14"/>
        <v>-4.6971428571428504</v>
      </c>
      <c r="AC16">
        <f t="shared" si="22"/>
        <v>-7.8088710655234081E-2</v>
      </c>
      <c r="AD16" s="12">
        <f t="shared" si="5"/>
        <v>102.5643</v>
      </c>
      <c r="AE16" s="37">
        <f t="shared" si="15"/>
        <v>105</v>
      </c>
      <c r="AF16" s="13">
        <f t="shared" si="16"/>
        <v>-2.3197142857142836</v>
      </c>
      <c r="AH16" s="20">
        <v>96.2</v>
      </c>
      <c r="AI16" s="8">
        <v>104.87</v>
      </c>
      <c r="AJ16" s="23">
        <f t="shared" si="17"/>
        <v>-8.2673786592924614</v>
      </c>
      <c r="AL16" s="12">
        <f t="shared" si="18"/>
        <v>96.2</v>
      </c>
      <c r="AM16" s="38">
        <v>105</v>
      </c>
      <c r="AO16" s="6">
        <v>105</v>
      </c>
      <c r="AP16" s="12">
        <f t="shared" ref="AP16:AP79" si="23">AI16/AO16*100-100</f>
        <v>-0.12380952380951271</v>
      </c>
    </row>
    <row r="17" spans="1:42">
      <c r="A17" s="1">
        <v>2013</v>
      </c>
      <c r="B17" s="1">
        <v>1</v>
      </c>
      <c r="C17">
        <v>2013</v>
      </c>
      <c r="D17" s="11">
        <v>63.8</v>
      </c>
      <c r="E17" s="17">
        <f t="shared" si="0"/>
        <v>125.05404799999999</v>
      </c>
      <c r="F17" s="38">
        <v>123.1</v>
      </c>
      <c r="G17">
        <v>5</v>
      </c>
      <c r="H17" s="19">
        <f t="shared" si="6"/>
        <v>1.5873663688058599</v>
      </c>
      <c r="I17" s="19">
        <v>96.1</v>
      </c>
      <c r="J17" s="35">
        <v>177</v>
      </c>
      <c r="K17" s="35">
        <v>119.6</v>
      </c>
      <c r="L17" s="10">
        <v>99.8</v>
      </c>
      <c r="M17">
        <v>5</v>
      </c>
      <c r="N17" s="12">
        <f t="shared" si="1"/>
        <v>121.702</v>
      </c>
      <c r="O17" s="37">
        <f t="shared" si="7"/>
        <v>123.1</v>
      </c>
      <c r="P17" s="13">
        <f t="shared" si="8"/>
        <v>-1.1356620633631138</v>
      </c>
      <c r="Q17" s="2">
        <f t="shared" si="20"/>
        <v>-2.5994825105438935E-2</v>
      </c>
      <c r="R17" s="12">
        <f t="shared" si="2"/>
        <v>123.8</v>
      </c>
      <c r="S17" s="37">
        <f t="shared" si="9"/>
        <v>123.1</v>
      </c>
      <c r="T17" s="13">
        <f t="shared" si="10"/>
        <v>0.5686433793663781</v>
      </c>
      <c r="U17" s="23">
        <f t="shared" si="21"/>
        <v>-2.0254273846859276</v>
      </c>
      <c r="V17" s="12">
        <f t="shared" si="3"/>
        <v>131.4648</v>
      </c>
      <c r="W17" s="37">
        <f t="shared" si="11"/>
        <v>123.1</v>
      </c>
      <c r="X17" s="13">
        <f t="shared" si="4"/>
        <v>6.7951259138911553</v>
      </c>
      <c r="Y17">
        <v>5</v>
      </c>
      <c r="Z17" s="13">
        <f t="shared" si="12"/>
        <v>125.0235</v>
      </c>
      <c r="AA17" s="37">
        <f t="shared" si="13"/>
        <v>123.1</v>
      </c>
      <c r="AB17" s="13">
        <f t="shared" si="14"/>
        <v>1.5625507717303151</v>
      </c>
      <c r="AC17">
        <f t="shared" si="22"/>
        <v>0.22787320538537337</v>
      </c>
      <c r="AD17" s="12">
        <f t="shared" si="5"/>
        <v>122.751</v>
      </c>
      <c r="AE17" s="37">
        <f t="shared" si="15"/>
        <v>123.1</v>
      </c>
      <c r="AF17" s="13">
        <f t="shared" si="16"/>
        <v>-0.28350934199836786</v>
      </c>
      <c r="AG17">
        <v>5</v>
      </c>
      <c r="AH17" s="20">
        <v>121.8</v>
      </c>
      <c r="AI17" s="8">
        <v>122.78</v>
      </c>
      <c r="AJ17" s="23">
        <f t="shared" si="17"/>
        <v>-0.79817559863170118</v>
      </c>
      <c r="AL17" s="12">
        <f t="shared" si="18"/>
        <v>121.8</v>
      </c>
      <c r="AM17" s="38">
        <v>123.1</v>
      </c>
      <c r="AO17" s="6">
        <v>123.1</v>
      </c>
      <c r="AP17" s="12">
        <f t="shared" si="23"/>
        <v>-0.25995125913890149</v>
      </c>
    </row>
    <row r="18" spans="1:42">
      <c r="A18" s="1">
        <v>2013</v>
      </c>
      <c r="B18" s="1">
        <v>2</v>
      </c>
      <c r="D18" s="11">
        <v>37.799999999999997</v>
      </c>
      <c r="E18" s="17">
        <f t="shared" si="0"/>
        <v>100.17308800000001</v>
      </c>
      <c r="F18" s="38">
        <v>101.8</v>
      </c>
      <c r="G18"/>
      <c r="H18" s="19">
        <f t="shared" si="6"/>
        <v>-1.598145383104125</v>
      </c>
      <c r="I18" s="19">
        <v>60.9</v>
      </c>
      <c r="J18" s="35">
        <v>122.9</v>
      </c>
      <c r="K18" s="35">
        <v>76.099999999999994</v>
      </c>
      <c r="L18" s="10">
        <v>60</v>
      </c>
      <c r="N18" s="12">
        <f t="shared" si="1"/>
        <v>104.06540000000001</v>
      </c>
      <c r="O18" s="37">
        <f t="shared" si="7"/>
        <v>101.8</v>
      </c>
      <c r="P18" s="13">
        <f t="shared" si="8"/>
        <v>2.2253438113948931</v>
      </c>
      <c r="Q18" s="2">
        <f t="shared" si="20"/>
        <v>0.88409148426483952</v>
      </c>
      <c r="R18" s="12">
        <f t="shared" si="2"/>
        <v>102.05</v>
      </c>
      <c r="S18" s="37">
        <f t="shared" si="9"/>
        <v>101.8</v>
      </c>
      <c r="T18" s="13">
        <f t="shared" si="10"/>
        <v>0.24557956777995571</v>
      </c>
      <c r="U18" s="23">
        <f t="shared" si="21"/>
        <v>-1.8447916368099626</v>
      </c>
      <c r="V18" s="12">
        <f t="shared" si="3"/>
        <v>104.56</v>
      </c>
      <c r="W18" s="37">
        <f t="shared" si="11"/>
        <v>101.8</v>
      </c>
      <c r="X18" s="13">
        <f t="shared" si="4"/>
        <v>2.7111984282907713</v>
      </c>
      <c r="Z18" s="13">
        <f t="shared" si="12"/>
        <v>102.67150000000001</v>
      </c>
      <c r="AA18" s="37">
        <f t="shared" si="13"/>
        <v>101.8</v>
      </c>
      <c r="AB18" s="13">
        <f t="shared" si="14"/>
        <v>0.85609037328096349</v>
      </c>
      <c r="AC18">
        <f t="shared" si="22"/>
        <v>0.47012977192465161</v>
      </c>
      <c r="AD18" s="12">
        <f t="shared" si="5"/>
        <v>103.05770000000001</v>
      </c>
      <c r="AE18" s="37">
        <f t="shared" si="15"/>
        <v>101.8</v>
      </c>
      <c r="AF18" s="13">
        <f t="shared" si="16"/>
        <v>1.2354616895874386</v>
      </c>
      <c r="AH18" s="20">
        <v>98.8</v>
      </c>
      <c r="AI18" s="8">
        <v>101.9</v>
      </c>
      <c r="AJ18" s="23">
        <f t="shared" si="17"/>
        <v>-3.042198233562317</v>
      </c>
      <c r="AL18" s="12">
        <f t="shared" si="18"/>
        <v>98.8</v>
      </c>
      <c r="AM18" s="38">
        <v>101.8</v>
      </c>
      <c r="AO18" s="6">
        <v>101.8</v>
      </c>
      <c r="AP18" s="12">
        <f t="shared" si="23"/>
        <v>9.8231827111987968E-2</v>
      </c>
    </row>
    <row r="19" spans="1:42">
      <c r="A19" s="1">
        <v>2013</v>
      </c>
      <c r="B19" s="1">
        <v>3</v>
      </c>
      <c r="D19" s="11">
        <v>50.6</v>
      </c>
      <c r="E19" s="17">
        <f t="shared" si="0"/>
        <v>112.42217600000001</v>
      </c>
      <c r="F19" s="38">
        <v>110.2</v>
      </c>
      <c r="G19"/>
      <c r="H19" s="19">
        <f t="shared" si="6"/>
        <v>2.0164936479128954</v>
      </c>
      <c r="I19" s="19">
        <v>78.3</v>
      </c>
      <c r="J19" s="35">
        <v>158.9</v>
      </c>
      <c r="K19" s="35">
        <v>92.5</v>
      </c>
      <c r="L19" s="10">
        <v>81</v>
      </c>
      <c r="N19" s="12">
        <f t="shared" si="1"/>
        <v>115.8014</v>
      </c>
      <c r="O19" s="37">
        <f t="shared" si="7"/>
        <v>110.2</v>
      </c>
      <c r="P19" s="13">
        <f t="shared" si="8"/>
        <v>5.0829401088929131</v>
      </c>
      <c r="Q19" s="2">
        <f t="shared" si="20"/>
        <v>1.4502795871076934</v>
      </c>
      <c r="R19" s="12">
        <f t="shared" si="2"/>
        <v>110.25</v>
      </c>
      <c r="S19" s="37">
        <f t="shared" si="9"/>
        <v>110.2</v>
      </c>
      <c r="T19" s="13">
        <f t="shared" si="10"/>
        <v>4.5372050816695264E-2</v>
      </c>
      <c r="U19" s="23">
        <f t="shared" si="21"/>
        <v>-1.9269257183724431</v>
      </c>
      <c r="V19" s="12">
        <f t="shared" si="3"/>
        <v>118.756</v>
      </c>
      <c r="W19" s="37">
        <f t="shared" si="11"/>
        <v>110.2</v>
      </c>
      <c r="X19" s="13">
        <f t="shared" si="4"/>
        <v>7.7640653357531733</v>
      </c>
      <c r="Z19" s="13">
        <f t="shared" si="12"/>
        <v>113.7205</v>
      </c>
      <c r="AA19" s="37">
        <f t="shared" si="13"/>
        <v>110.2</v>
      </c>
      <c r="AB19" s="13">
        <f t="shared" si="14"/>
        <v>3.1946460980036164</v>
      </c>
      <c r="AC19">
        <f t="shared" si="22"/>
        <v>0.22525032551443638</v>
      </c>
      <c r="AD19" s="12">
        <f t="shared" si="5"/>
        <v>113.0257</v>
      </c>
      <c r="AE19" s="37">
        <f t="shared" si="15"/>
        <v>110.2</v>
      </c>
      <c r="AF19" s="13">
        <f t="shared" si="16"/>
        <v>2.5641560798548113</v>
      </c>
      <c r="AH19" s="20">
        <v>110.1</v>
      </c>
      <c r="AI19" s="8">
        <v>110.22</v>
      </c>
      <c r="AJ19" s="23">
        <f t="shared" si="17"/>
        <v>-0.10887316276537717</v>
      </c>
      <c r="AL19" s="12">
        <f t="shared" si="18"/>
        <v>110.1</v>
      </c>
      <c r="AM19" s="38">
        <v>110.2</v>
      </c>
      <c r="AO19" s="6">
        <v>110.2</v>
      </c>
      <c r="AP19" s="12">
        <f t="shared" si="23"/>
        <v>1.8148820326672421E-2</v>
      </c>
    </row>
    <row r="20" spans="1:42">
      <c r="A20" s="1">
        <v>2013</v>
      </c>
      <c r="B20" s="1">
        <v>4</v>
      </c>
      <c r="D20" s="11">
        <v>70.599999999999994</v>
      </c>
      <c r="E20" s="17">
        <f t="shared" si="0"/>
        <v>131.561376</v>
      </c>
      <c r="F20" s="38">
        <v>125.9</v>
      </c>
      <c r="G20"/>
      <c r="H20" s="19">
        <f t="shared" si="6"/>
        <v>4.4967243844320706</v>
      </c>
      <c r="I20" s="19">
        <v>107.3</v>
      </c>
      <c r="J20" s="18">
        <v>210.7</v>
      </c>
      <c r="K20" s="18">
        <v>130.4</v>
      </c>
      <c r="L20" s="10">
        <v>112.8</v>
      </c>
      <c r="N20" s="12">
        <f t="shared" si="1"/>
        <v>132.68819999999999</v>
      </c>
      <c r="O20" s="37">
        <f t="shared" si="7"/>
        <v>125.9</v>
      </c>
      <c r="P20" s="13">
        <f t="shared" si="8"/>
        <v>5.391739475774429</v>
      </c>
      <c r="Q20" s="2">
        <f t="shared" si="20"/>
        <v>2.0652348277919983</v>
      </c>
      <c r="R20" s="12">
        <f t="shared" si="2"/>
        <v>129.19999999999999</v>
      </c>
      <c r="S20" s="37">
        <f t="shared" si="9"/>
        <v>125.9</v>
      </c>
      <c r="T20" s="13">
        <f t="shared" si="10"/>
        <v>2.6211278792692525</v>
      </c>
      <c r="U20" s="23">
        <f t="shared" si="21"/>
        <v>-1.5079783078618199</v>
      </c>
      <c r="V20" s="12">
        <f t="shared" si="3"/>
        <v>140.25280000000001</v>
      </c>
      <c r="W20" s="37">
        <f t="shared" si="11"/>
        <v>125.9</v>
      </c>
      <c r="X20" s="13">
        <f t="shared" si="4"/>
        <v>11.400158856235109</v>
      </c>
      <c r="Z20" s="13">
        <f t="shared" si="12"/>
        <v>132.13549999999998</v>
      </c>
      <c r="AA20" s="37">
        <f t="shared" si="13"/>
        <v>125.9</v>
      </c>
      <c r="AB20" s="13">
        <f t="shared" si="14"/>
        <v>4.9527402700555854</v>
      </c>
      <c r="AC20">
        <f t="shared" si="22"/>
        <v>0.55473010030067849</v>
      </c>
      <c r="AD20" s="12">
        <f t="shared" si="5"/>
        <v>130.94409999999999</v>
      </c>
      <c r="AE20" s="37">
        <f t="shared" si="15"/>
        <v>125.9</v>
      </c>
      <c r="AF20" s="13">
        <f t="shared" si="16"/>
        <v>4.0064336775218266</v>
      </c>
      <c r="AH20" s="20">
        <v>129.19999999999999</v>
      </c>
      <c r="AI20" s="8">
        <v>125.84</v>
      </c>
      <c r="AJ20" s="23">
        <f t="shared" si="17"/>
        <v>2.670057215511747</v>
      </c>
      <c r="AL20" s="12">
        <f t="shared" si="18"/>
        <v>129.19999999999999</v>
      </c>
      <c r="AM20" s="38">
        <v>125.9</v>
      </c>
      <c r="AO20" s="6">
        <v>125.9</v>
      </c>
      <c r="AP20" s="12">
        <f t="shared" si="23"/>
        <v>-4.7656870532179596E-2</v>
      </c>
    </row>
    <row r="21" spans="1:42">
      <c r="A21" s="1">
        <v>2013</v>
      </c>
      <c r="B21" s="1">
        <v>5</v>
      </c>
      <c r="D21" s="11">
        <v>77.400000000000006</v>
      </c>
      <c r="E21" s="17">
        <f t="shared" si="0"/>
        <v>138.06870400000003</v>
      </c>
      <c r="F21" s="38">
        <v>134.30000000000001</v>
      </c>
      <c r="G21"/>
      <c r="H21" s="19">
        <f t="shared" si="6"/>
        <v>2.8061831720029886</v>
      </c>
      <c r="I21" s="19">
        <v>120.2</v>
      </c>
      <c r="J21" s="35">
        <v>223.6</v>
      </c>
      <c r="K21" s="35">
        <v>138.19999999999999</v>
      </c>
      <c r="L21" s="10">
        <v>125.5</v>
      </c>
      <c r="N21" s="12">
        <f t="shared" si="1"/>
        <v>136.89359999999999</v>
      </c>
      <c r="O21" s="37">
        <f t="shared" si="7"/>
        <v>134.30000000000001</v>
      </c>
      <c r="P21" s="13">
        <f t="shared" si="8"/>
        <v>1.9311988086373617</v>
      </c>
      <c r="Q21" s="2">
        <f t="shared" si="20"/>
        <v>2.3505658514816474</v>
      </c>
      <c r="R21" s="12">
        <f t="shared" si="2"/>
        <v>133.1</v>
      </c>
      <c r="S21" s="37">
        <f t="shared" si="9"/>
        <v>134.30000000000001</v>
      </c>
      <c r="T21" s="13">
        <f t="shared" si="10"/>
        <v>-0.89352196574833442</v>
      </c>
      <c r="U21" s="23">
        <f t="shared" si="21"/>
        <v>-1.179484283278903</v>
      </c>
      <c r="V21" s="12">
        <f t="shared" si="3"/>
        <v>148.83800000000002</v>
      </c>
      <c r="W21" s="37">
        <f t="shared" si="11"/>
        <v>134.30000000000001</v>
      </c>
      <c r="X21" s="13">
        <f t="shared" si="4"/>
        <v>10.825018615040975</v>
      </c>
      <c r="Z21" s="13">
        <f t="shared" si="12"/>
        <v>140.327</v>
      </c>
      <c r="AA21" s="37">
        <f t="shared" si="13"/>
        <v>134.30000000000001</v>
      </c>
      <c r="AB21" s="13">
        <f t="shared" si="14"/>
        <v>4.4877140729709453</v>
      </c>
      <c r="AC21">
        <f t="shared" si="22"/>
        <v>0.76335134121944803</v>
      </c>
      <c r="AD21" s="12">
        <f t="shared" si="5"/>
        <v>134.99680000000001</v>
      </c>
      <c r="AE21" s="37">
        <f t="shared" si="15"/>
        <v>134.30000000000001</v>
      </c>
      <c r="AF21" s="13">
        <f t="shared" si="16"/>
        <v>0.51883842144452785</v>
      </c>
      <c r="AH21" s="20">
        <v>137.69999999999999</v>
      </c>
      <c r="AI21" s="8">
        <v>134.33000000000001</v>
      </c>
      <c r="AJ21" s="23">
        <f t="shared" si="17"/>
        <v>2.5087471153130139</v>
      </c>
      <c r="AL21" s="12">
        <f t="shared" si="18"/>
        <v>137.69999999999999</v>
      </c>
      <c r="AM21" s="38">
        <v>134.30000000000001</v>
      </c>
      <c r="AO21" s="6">
        <v>134.30000000000001</v>
      </c>
      <c r="AP21" s="12">
        <f t="shared" si="23"/>
        <v>2.2338049143712624E-2</v>
      </c>
    </row>
    <row r="22" spans="1:42">
      <c r="A22" s="1">
        <v>2013</v>
      </c>
      <c r="B22" s="1">
        <v>6</v>
      </c>
      <c r="D22" s="11">
        <v>51</v>
      </c>
      <c r="E22" s="17">
        <f t="shared" si="0"/>
        <v>112.80495999999999</v>
      </c>
      <c r="F22" s="38">
        <v>113.7</v>
      </c>
      <c r="G22"/>
      <c r="H22" s="19">
        <f t="shared" si="6"/>
        <v>-0.78719437115216806</v>
      </c>
      <c r="I22" s="19">
        <v>76.7</v>
      </c>
      <c r="J22" s="35">
        <v>163.30000000000001</v>
      </c>
      <c r="K22" s="35">
        <v>91.7</v>
      </c>
      <c r="L22" s="10">
        <v>80.099999999999994</v>
      </c>
      <c r="N22" s="12">
        <f t="shared" si="1"/>
        <v>117.23580000000001</v>
      </c>
      <c r="O22" s="37">
        <f t="shared" si="7"/>
        <v>113.7</v>
      </c>
      <c r="P22" s="13">
        <f t="shared" si="8"/>
        <v>3.1097625329815344</v>
      </c>
      <c r="Q22" s="2">
        <f t="shared" si="20"/>
        <v>2.5563808950756823</v>
      </c>
      <c r="R22" s="12">
        <f t="shared" si="2"/>
        <v>109.85</v>
      </c>
      <c r="S22" s="37">
        <f t="shared" si="9"/>
        <v>113.7</v>
      </c>
      <c r="T22" s="13">
        <f t="shared" si="10"/>
        <v>-3.3861037818821558</v>
      </c>
      <c r="U22" s="23">
        <f t="shared" si="21"/>
        <v>-1.0631934897693973</v>
      </c>
      <c r="V22" s="12">
        <f t="shared" si="3"/>
        <v>118.1476</v>
      </c>
      <c r="W22" s="37">
        <f t="shared" si="11"/>
        <v>113.7</v>
      </c>
      <c r="X22" s="13">
        <f t="shared" si="4"/>
        <v>3.911697449428317</v>
      </c>
      <c r="Z22" s="13">
        <f t="shared" si="12"/>
        <v>112.7045</v>
      </c>
      <c r="AA22" s="37">
        <f t="shared" si="13"/>
        <v>113.7</v>
      </c>
      <c r="AB22" s="13">
        <f t="shared" si="14"/>
        <v>-0.87554969217239886</v>
      </c>
      <c r="AC22">
        <f t="shared" si="22"/>
        <v>0.65363971180604119</v>
      </c>
      <c r="AD22" s="12">
        <f t="shared" si="5"/>
        <v>113.5429</v>
      </c>
      <c r="AE22" s="37">
        <f t="shared" si="15"/>
        <v>113.7</v>
      </c>
      <c r="AF22" s="13">
        <f t="shared" si="16"/>
        <v>-0.1381706244503107</v>
      </c>
      <c r="AH22" s="20">
        <v>109</v>
      </c>
      <c r="AI22" s="8">
        <v>114.25</v>
      </c>
      <c r="AJ22" s="23">
        <f t="shared" si="17"/>
        <v>-4.5951859956236234</v>
      </c>
      <c r="AL22" s="12">
        <f t="shared" si="18"/>
        <v>109</v>
      </c>
      <c r="AM22" s="38">
        <v>113.7</v>
      </c>
      <c r="AO22" s="6">
        <v>113.7</v>
      </c>
      <c r="AP22" s="12">
        <f t="shared" si="23"/>
        <v>0.48372911169745691</v>
      </c>
    </row>
    <row r="23" spans="1:42">
      <c r="A23" s="1">
        <v>2013</v>
      </c>
      <c r="B23" s="1">
        <v>7</v>
      </c>
      <c r="D23" s="11">
        <v>57</v>
      </c>
      <c r="E23" s="17">
        <f t="shared" si="0"/>
        <v>118.54671999999999</v>
      </c>
      <c r="F23" s="38">
        <v>119.3</v>
      </c>
      <c r="G23"/>
      <c r="H23" s="19">
        <f t="shared" si="6"/>
        <v>-0.63141659681475915</v>
      </c>
      <c r="I23" s="19">
        <v>86.2</v>
      </c>
      <c r="J23" s="35">
        <v>191.1</v>
      </c>
      <c r="K23" s="35">
        <v>101</v>
      </c>
      <c r="L23" s="10">
        <v>86.1</v>
      </c>
      <c r="N23" s="12">
        <f t="shared" si="1"/>
        <v>126.29859999999999</v>
      </c>
      <c r="O23" s="37">
        <f t="shared" si="7"/>
        <v>119.3</v>
      </c>
      <c r="P23" s="13">
        <f t="shared" si="8"/>
        <v>5.8663872590108923</v>
      </c>
      <c r="Q23" s="2">
        <f t="shared" si="20"/>
        <v>2.9139302945894876</v>
      </c>
      <c r="R23" s="12">
        <f t="shared" si="2"/>
        <v>114.5</v>
      </c>
      <c r="S23" s="37">
        <f t="shared" si="9"/>
        <v>119.3</v>
      </c>
      <c r="T23" s="13">
        <f t="shared" si="10"/>
        <v>-4.0234702430846596</v>
      </c>
      <c r="U23" s="23">
        <f t="shared" si="21"/>
        <v>-0.64682452216037412</v>
      </c>
      <c r="V23" s="12">
        <f t="shared" si="3"/>
        <v>122.20359999999999</v>
      </c>
      <c r="W23" s="37">
        <f t="shared" si="11"/>
        <v>119.3</v>
      </c>
      <c r="X23" s="13">
        <f t="shared" si="4"/>
        <v>2.4338642078792958</v>
      </c>
      <c r="Z23" s="13">
        <f t="shared" si="12"/>
        <v>118.73699999999999</v>
      </c>
      <c r="AA23" s="37">
        <f t="shared" si="13"/>
        <v>119.3</v>
      </c>
      <c r="AB23" s="13">
        <f t="shared" si="14"/>
        <v>-0.47191953059514447</v>
      </c>
      <c r="AC23">
        <f t="shared" si="22"/>
        <v>0.39182802601526961</v>
      </c>
      <c r="AD23" s="12">
        <f t="shared" si="5"/>
        <v>120.3993</v>
      </c>
      <c r="AE23" s="37">
        <f t="shared" si="15"/>
        <v>119.3</v>
      </c>
      <c r="AF23" s="13">
        <f t="shared" si="16"/>
        <v>0.92145850796312345</v>
      </c>
      <c r="AH23" s="20">
        <v>115.2</v>
      </c>
      <c r="AI23" s="8">
        <v>119.29</v>
      </c>
      <c r="AJ23" s="23">
        <f t="shared" si="17"/>
        <v>-3.4286193310420003</v>
      </c>
      <c r="AL23" s="12">
        <f t="shared" si="18"/>
        <v>115.2</v>
      </c>
      <c r="AM23" s="38">
        <v>119.3</v>
      </c>
      <c r="AO23" s="6">
        <v>119.3</v>
      </c>
      <c r="AP23" s="12">
        <f t="shared" si="23"/>
        <v>-8.3822296730886592E-3</v>
      </c>
    </row>
    <row r="24" spans="1:42">
      <c r="A24" s="1">
        <v>2013</v>
      </c>
      <c r="B24" s="1">
        <v>8</v>
      </c>
      <c r="D24" s="11">
        <v>60</v>
      </c>
      <c r="E24" s="17">
        <f t="shared" si="0"/>
        <v>121.41759999999999</v>
      </c>
      <c r="F24" s="38">
        <v>118.3</v>
      </c>
      <c r="G24"/>
      <c r="H24" s="19">
        <f t="shared" si="6"/>
        <v>2.6353338968723676</v>
      </c>
      <c r="I24" s="19">
        <v>91.8</v>
      </c>
      <c r="J24" s="35">
        <v>182.5</v>
      </c>
      <c r="K24" s="35">
        <v>107.5</v>
      </c>
      <c r="L24" s="10">
        <v>90.2</v>
      </c>
      <c r="N24" s="12">
        <f t="shared" si="1"/>
        <v>123.495</v>
      </c>
      <c r="O24" s="37">
        <f t="shared" si="7"/>
        <v>118.3</v>
      </c>
      <c r="P24" s="13">
        <f t="shared" si="8"/>
        <v>4.391377852916321</v>
      </c>
      <c r="Q24" s="2">
        <f t="shared" si="20"/>
        <v>2.9717885884397526</v>
      </c>
      <c r="R24" s="12">
        <f t="shared" si="2"/>
        <v>117.75</v>
      </c>
      <c r="S24" s="37">
        <f t="shared" si="9"/>
        <v>118.3</v>
      </c>
      <c r="T24" s="13">
        <f t="shared" si="10"/>
        <v>-0.46491969568891989</v>
      </c>
      <c r="U24" s="23">
        <f t="shared" si="21"/>
        <v>-0.33244730185449117</v>
      </c>
      <c r="V24" s="12">
        <f t="shared" si="3"/>
        <v>124.9752</v>
      </c>
      <c r="W24" s="37">
        <f t="shared" si="11"/>
        <v>118.3</v>
      </c>
      <c r="X24" s="13">
        <f t="shared" si="4"/>
        <v>5.6426035502958598</v>
      </c>
      <c r="Z24" s="13">
        <f t="shared" si="12"/>
        <v>122.29300000000001</v>
      </c>
      <c r="AA24" s="37">
        <f t="shared" si="13"/>
        <v>118.3</v>
      </c>
      <c r="AB24" s="13">
        <f t="shared" si="14"/>
        <v>3.3753169907016201</v>
      </c>
      <c r="AC24">
        <f t="shared" si="22"/>
        <v>-0.33327169043458049</v>
      </c>
      <c r="AD24" s="12">
        <f t="shared" si="5"/>
        <v>120.6225</v>
      </c>
      <c r="AE24" s="37">
        <f t="shared" si="15"/>
        <v>118.3</v>
      </c>
      <c r="AF24" s="13">
        <f t="shared" si="16"/>
        <v>1.9632290786137077</v>
      </c>
      <c r="AH24" s="20">
        <v>118.9</v>
      </c>
      <c r="AI24" s="8">
        <v>117.75</v>
      </c>
      <c r="AJ24" s="23">
        <f t="shared" si="17"/>
        <v>0.97664543524416558</v>
      </c>
      <c r="AL24" s="12">
        <f t="shared" si="18"/>
        <v>118.9</v>
      </c>
      <c r="AM24" s="38">
        <v>118.3</v>
      </c>
      <c r="AO24" s="6">
        <v>118.3</v>
      </c>
      <c r="AP24" s="12">
        <f t="shared" si="23"/>
        <v>-0.46491969568891989</v>
      </c>
    </row>
    <row r="25" spans="1:42">
      <c r="A25" s="1">
        <v>2013</v>
      </c>
      <c r="B25" s="1">
        <v>9</v>
      </c>
      <c r="D25" s="11">
        <v>34.6</v>
      </c>
      <c r="E25" s="17">
        <f t="shared" si="0"/>
        <v>97.110816</v>
      </c>
      <c r="F25" s="38">
        <v>103.7</v>
      </c>
      <c r="G25"/>
      <c r="H25" s="19">
        <f t="shared" si="6"/>
        <v>-6.3540829315332701</v>
      </c>
      <c r="I25" s="19">
        <v>54.5</v>
      </c>
      <c r="J25" s="35">
        <v>129.5</v>
      </c>
      <c r="K25" s="35">
        <v>69.099999999999994</v>
      </c>
      <c r="L25" s="10">
        <v>55.1</v>
      </c>
      <c r="N25" s="12">
        <f t="shared" si="1"/>
        <v>106.217</v>
      </c>
      <c r="O25" s="37">
        <f t="shared" si="7"/>
        <v>103.7</v>
      </c>
      <c r="P25" s="13">
        <f t="shared" si="8"/>
        <v>2.4271938283510224</v>
      </c>
      <c r="Q25" s="2">
        <f t="shared" si="20"/>
        <v>3.0770583047657305</v>
      </c>
      <c r="R25" s="12">
        <f t="shared" si="2"/>
        <v>98.55</v>
      </c>
      <c r="S25" s="37">
        <f t="shared" si="9"/>
        <v>103.7</v>
      </c>
      <c r="T25" s="13">
        <f t="shared" si="10"/>
        <v>-4.9662487945998208</v>
      </c>
      <c r="U25" s="23">
        <f t="shared" si="21"/>
        <v>0.37906042213384755</v>
      </c>
      <c r="V25" s="12">
        <f t="shared" si="3"/>
        <v>101.24760000000001</v>
      </c>
      <c r="W25" s="37">
        <f t="shared" si="11"/>
        <v>103.7</v>
      </c>
      <c r="X25" s="13">
        <f t="shared" si="4"/>
        <v>-2.3648987463837869</v>
      </c>
      <c r="Z25" s="13">
        <f t="shared" si="12"/>
        <v>98.607500000000002</v>
      </c>
      <c r="AA25" s="37">
        <f t="shared" si="13"/>
        <v>103.7</v>
      </c>
      <c r="AB25" s="13">
        <f t="shared" si="14"/>
        <v>-4.9108003857280664</v>
      </c>
      <c r="AC25">
        <f t="shared" si="22"/>
        <v>-0.81861597152879995</v>
      </c>
      <c r="AD25" s="12">
        <f t="shared" si="5"/>
        <v>102.3835</v>
      </c>
      <c r="AE25" s="37">
        <f t="shared" si="15"/>
        <v>103.7</v>
      </c>
      <c r="AF25" s="13">
        <f t="shared" si="16"/>
        <v>-1.2695274831244063</v>
      </c>
      <c r="AH25" s="20">
        <v>94.8</v>
      </c>
      <c r="AI25" s="8">
        <v>103.91</v>
      </c>
      <c r="AJ25" s="23">
        <f t="shared" si="17"/>
        <v>-8.7672023866807791</v>
      </c>
      <c r="AL25" s="12">
        <f t="shared" si="18"/>
        <v>94.8</v>
      </c>
      <c r="AM25" s="38">
        <v>103.7</v>
      </c>
      <c r="AO25" s="6">
        <v>103.7</v>
      </c>
      <c r="AP25" s="12">
        <f t="shared" si="23"/>
        <v>0.20250723240116031</v>
      </c>
    </row>
    <row r="26" spans="1:42">
      <c r="A26" s="1">
        <v>2013</v>
      </c>
      <c r="B26" s="1">
        <v>10</v>
      </c>
      <c r="D26" s="11">
        <v>74.5</v>
      </c>
      <c r="E26" s="17">
        <f t="shared" si="0"/>
        <v>135.29352</v>
      </c>
      <c r="F26" s="38">
        <v>131.19999999999999</v>
      </c>
      <c r="G26"/>
      <c r="H26" s="19">
        <f t="shared" si="6"/>
        <v>3.1200609756097748</v>
      </c>
      <c r="I26" s="19">
        <v>114.4</v>
      </c>
      <c r="J26" s="35">
        <v>212.5</v>
      </c>
      <c r="K26" s="35">
        <v>140.80000000000001</v>
      </c>
      <c r="L26" s="10">
        <v>127.1</v>
      </c>
      <c r="N26" s="12">
        <f t="shared" si="1"/>
        <v>133.27500000000001</v>
      </c>
      <c r="O26" s="37">
        <f t="shared" si="7"/>
        <v>131.19999999999999</v>
      </c>
      <c r="P26" s="13">
        <f t="shared" si="8"/>
        <v>1.5815548780487916</v>
      </c>
      <c r="Q26" s="2">
        <f t="shared" si="20"/>
        <v>2.9826356323440284</v>
      </c>
      <c r="R26" s="12">
        <f t="shared" si="2"/>
        <v>134.4</v>
      </c>
      <c r="S26" s="37">
        <f t="shared" si="9"/>
        <v>131.19999999999999</v>
      </c>
      <c r="T26" s="13">
        <f t="shared" si="10"/>
        <v>2.4390243902439011</v>
      </c>
      <c r="U26" s="23">
        <f t="shared" si="21"/>
        <v>0.99299458672200147</v>
      </c>
      <c r="V26" s="12">
        <f t="shared" si="3"/>
        <v>149.9196</v>
      </c>
      <c r="W26" s="37">
        <f t="shared" si="11"/>
        <v>131.19999999999999</v>
      </c>
      <c r="X26" s="13">
        <f t="shared" si="4"/>
        <v>14.267987804878061</v>
      </c>
      <c r="Z26" s="13">
        <f t="shared" si="12"/>
        <v>136.64400000000001</v>
      </c>
      <c r="AA26" s="37">
        <f t="shared" si="13"/>
        <v>131.19999999999999</v>
      </c>
      <c r="AB26" s="13">
        <f t="shared" si="14"/>
        <v>4.1493902439024595</v>
      </c>
      <c r="AC26">
        <f t="shared" si="22"/>
        <v>-1.5053753404542107</v>
      </c>
      <c r="AD26" s="12">
        <f t="shared" si="5"/>
        <v>133.83750000000001</v>
      </c>
      <c r="AE26" s="37">
        <f t="shared" si="15"/>
        <v>131.19999999999999</v>
      </c>
      <c r="AF26" s="13">
        <f t="shared" si="16"/>
        <v>2.0102896341463605</v>
      </c>
      <c r="AH26" s="20">
        <v>133.9</v>
      </c>
      <c r="AI26" s="8">
        <v>131.91999999999999</v>
      </c>
      <c r="AJ26" s="23">
        <f t="shared" si="17"/>
        <v>1.500909642207418</v>
      </c>
      <c r="AL26" s="12">
        <f t="shared" si="18"/>
        <v>133.9</v>
      </c>
      <c r="AM26" s="38">
        <v>131.19999999999999</v>
      </c>
      <c r="AO26" s="6">
        <v>131.19999999999999</v>
      </c>
      <c r="AP26" s="12">
        <f t="shared" si="23"/>
        <v>0.5487804878048621</v>
      </c>
    </row>
    <row r="27" spans="1:42">
      <c r="A27" s="1">
        <v>2013</v>
      </c>
      <c r="B27" s="1">
        <v>11</v>
      </c>
      <c r="D27" s="11">
        <v>73.900000000000006</v>
      </c>
      <c r="E27" s="17">
        <f t="shared" si="0"/>
        <v>134.71934400000001</v>
      </c>
      <c r="F27" s="38">
        <v>145.1</v>
      </c>
      <c r="G27"/>
      <c r="H27" s="19">
        <f t="shared" si="6"/>
        <v>-7.1541392143349327</v>
      </c>
      <c r="I27" s="19">
        <v>113.9</v>
      </c>
      <c r="J27" s="35">
        <v>236.8</v>
      </c>
      <c r="K27" s="35">
        <v>146.5</v>
      </c>
      <c r="L27" s="10">
        <v>125.7</v>
      </c>
      <c r="N27" s="12">
        <f t="shared" si="1"/>
        <v>141.1968</v>
      </c>
      <c r="O27" s="37">
        <f t="shared" si="7"/>
        <v>145.1</v>
      </c>
      <c r="P27" s="13">
        <f t="shared" si="8"/>
        <v>-2.6900068917987596</v>
      </c>
      <c r="Q27" s="2">
        <f t="shared" si="20"/>
        <v>3.0079001866591977</v>
      </c>
      <c r="R27" s="12">
        <f t="shared" si="2"/>
        <v>137.25</v>
      </c>
      <c r="S27" s="37">
        <f t="shared" si="9"/>
        <v>145.1</v>
      </c>
      <c r="T27" s="13">
        <f t="shared" si="10"/>
        <v>-5.4100620261888395</v>
      </c>
      <c r="U27" s="23">
        <f t="shared" si="21"/>
        <v>1.6291794830612876</v>
      </c>
      <c r="V27" s="12">
        <f t="shared" si="3"/>
        <v>148.97320000000002</v>
      </c>
      <c r="W27" s="37">
        <f t="shared" si="11"/>
        <v>145.1</v>
      </c>
      <c r="X27" s="13">
        <f t="shared" si="4"/>
        <v>2.6693314955203533</v>
      </c>
      <c r="Z27" s="13">
        <f t="shared" si="12"/>
        <v>136.32650000000001</v>
      </c>
      <c r="AA27" s="37">
        <f t="shared" si="13"/>
        <v>145.1</v>
      </c>
      <c r="AB27" s="13">
        <f t="shared" si="14"/>
        <v>-6.0465196416264604</v>
      </c>
      <c r="AC27">
        <f t="shared" si="22"/>
        <v>-2.0885811294792966</v>
      </c>
      <c r="AD27" s="12">
        <f t="shared" si="5"/>
        <v>139.2234</v>
      </c>
      <c r="AE27" s="37">
        <f t="shared" si="15"/>
        <v>145.1</v>
      </c>
      <c r="AF27" s="13">
        <f t="shared" si="16"/>
        <v>-4.0500344589937924</v>
      </c>
      <c r="AH27" s="20">
        <v>133.6</v>
      </c>
      <c r="AI27" s="8">
        <v>145.55000000000001</v>
      </c>
      <c r="AJ27" s="23">
        <f t="shared" si="17"/>
        <v>-8.2102370319477984</v>
      </c>
      <c r="AL27" s="12">
        <f t="shared" si="18"/>
        <v>133.6</v>
      </c>
      <c r="AM27" s="38">
        <v>145.1</v>
      </c>
      <c r="AO27" s="6">
        <v>145.1</v>
      </c>
      <c r="AP27" s="12">
        <f t="shared" si="23"/>
        <v>0.31013094417644993</v>
      </c>
    </row>
    <row r="28" spans="1:42">
      <c r="A28" s="1">
        <v>2013</v>
      </c>
      <c r="B28" s="1">
        <v>12</v>
      </c>
      <c r="D28" s="11">
        <v>77.8</v>
      </c>
      <c r="E28" s="17">
        <f t="shared" si="0"/>
        <v>138.45148799999998</v>
      </c>
      <c r="F28" s="38">
        <v>143.1</v>
      </c>
      <c r="G28"/>
      <c r="H28" s="19">
        <f t="shared" si="6"/>
        <v>-3.2484360587002215</v>
      </c>
      <c r="I28" s="19">
        <v>124.2</v>
      </c>
      <c r="J28" s="35">
        <v>270.89999999999998</v>
      </c>
      <c r="K28" s="35">
        <v>170</v>
      </c>
      <c r="L28" s="10">
        <v>118.2</v>
      </c>
      <c r="N28" s="12">
        <f t="shared" si="1"/>
        <v>152.3134</v>
      </c>
      <c r="O28" s="37">
        <f t="shared" si="7"/>
        <v>143.1</v>
      </c>
      <c r="P28" s="13">
        <f t="shared" si="8"/>
        <v>6.4384346610761867</v>
      </c>
      <c r="Q28" s="2">
        <f t="shared" si="20"/>
        <v>3.1599523767024027</v>
      </c>
      <c r="R28" s="12">
        <f t="shared" si="2"/>
        <v>149</v>
      </c>
      <c r="S28" s="37">
        <f t="shared" si="9"/>
        <v>143.1</v>
      </c>
      <c r="T28" s="13">
        <f t="shared" si="10"/>
        <v>4.1229909154437507</v>
      </c>
      <c r="U28" s="23">
        <f t="shared" si="21"/>
        <v>2.6540319959330074</v>
      </c>
      <c r="V28" s="12">
        <f t="shared" si="3"/>
        <v>143.90320000000003</v>
      </c>
      <c r="W28" s="37">
        <f t="shared" si="11"/>
        <v>143.1</v>
      </c>
      <c r="X28" s="13">
        <f t="shared" si="4"/>
        <v>0.56128581411603307</v>
      </c>
      <c r="Z28" s="13">
        <f t="shared" si="12"/>
        <v>142.86700000000002</v>
      </c>
      <c r="AA28" s="37">
        <f t="shared" si="13"/>
        <v>143.1</v>
      </c>
      <c r="AB28" s="13">
        <f t="shared" si="14"/>
        <v>-0.16282320055903199</v>
      </c>
      <c r="AC28">
        <f t="shared" si="22"/>
        <v>-2.0422332639525589</v>
      </c>
      <c r="AD28" s="12">
        <f t="shared" si="5"/>
        <v>150.6567</v>
      </c>
      <c r="AE28" s="37">
        <f t="shared" si="15"/>
        <v>143.1</v>
      </c>
      <c r="AF28" s="13">
        <f t="shared" si="16"/>
        <v>5.2807127882599616</v>
      </c>
      <c r="AH28" s="20">
        <v>140.4</v>
      </c>
      <c r="AI28" s="8">
        <v>143.49</v>
      </c>
      <c r="AJ28" s="23">
        <f t="shared" si="17"/>
        <v>-2.1534601714405284</v>
      </c>
      <c r="AL28" s="12">
        <f t="shared" si="18"/>
        <v>140.4</v>
      </c>
      <c r="AM28" s="38">
        <v>143.1</v>
      </c>
      <c r="AO28" s="6">
        <v>143.1</v>
      </c>
      <c r="AP28" s="12">
        <f t="shared" si="23"/>
        <v>0.27253668763103178</v>
      </c>
    </row>
    <row r="29" spans="1:42">
      <c r="A29" s="1">
        <v>2014</v>
      </c>
      <c r="B29" s="1">
        <v>1</v>
      </c>
      <c r="C29">
        <v>2014</v>
      </c>
      <c r="D29" s="11">
        <v>77.400000000000006</v>
      </c>
      <c r="E29" s="17">
        <f t="shared" si="0"/>
        <v>138.06870400000003</v>
      </c>
      <c r="F29" s="38">
        <v>152.4</v>
      </c>
      <c r="G29">
        <v>5</v>
      </c>
      <c r="H29" s="19">
        <f t="shared" si="6"/>
        <v>-9.4037375328083925</v>
      </c>
      <c r="I29" s="19">
        <v>117</v>
      </c>
      <c r="J29" s="35">
        <v>269.10000000000002</v>
      </c>
      <c r="K29" s="35">
        <v>186.7</v>
      </c>
      <c r="L29" s="10">
        <v>125.9</v>
      </c>
      <c r="M29">
        <v>5</v>
      </c>
      <c r="N29" s="12">
        <f t="shared" si="1"/>
        <v>151.72660000000002</v>
      </c>
      <c r="O29" s="37">
        <f t="shared" si="7"/>
        <v>152.4</v>
      </c>
      <c r="P29" s="13">
        <f t="shared" si="8"/>
        <v>-0.44186351706035509</v>
      </c>
      <c r="Q29" s="2">
        <f t="shared" si="20"/>
        <v>2.7685852936515367</v>
      </c>
      <c r="R29" s="12">
        <f t="shared" si="2"/>
        <v>157.35</v>
      </c>
      <c r="S29" s="37">
        <f t="shared" si="9"/>
        <v>152.4</v>
      </c>
      <c r="T29" s="13">
        <f t="shared" si="10"/>
        <v>3.2480314960629926</v>
      </c>
      <c r="U29" s="23">
        <f t="shared" si="21"/>
        <v>3.3228527225724278</v>
      </c>
      <c r="V29" s="12">
        <f t="shared" si="3"/>
        <v>149.10840000000002</v>
      </c>
      <c r="W29" s="37">
        <f t="shared" si="11"/>
        <v>152.4</v>
      </c>
      <c r="X29" s="13">
        <f t="shared" si="4"/>
        <v>-2.1598425196850286</v>
      </c>
      <c r="Y29" s="2">
        <v>5</v>
      </c>
      <c r="Z29" s="13">
        <f t="shared" si="12"/>
        <v>138.29500000000002</v>
      </c>
      <c r="AA29" s="37">
        <f t="shared" si="13"/>
        <v>152.4</v>
      </c>
      <c r="AB29" s="13">
        <f t="shared" si="14"/>
        <v>-9.2552493438320198</v>
      </c>
      <c r="AC29">
        <f t="shared" si="22"/>
        <v>-2.2852504063283647</v>
      </c>
      <c r="AD29" s="12">
        <f t="shared" si="5"/>
        <v>154.53829999999999</v>
      </c>
      <c r="AE29" s="37">
        <f t="shared" si="15"/>
        <v>152.4</v>
      </c>
      <c r="AF29" s="13">
        <f t="shared" si="16"/>
        <v>1.4030839895013116</v>
      </c>
      <c r="AG29" s="2">
        <v>5</v>
      </c>
      <c r="AH29" s="20">
        <v>135.6</v>
      </c>
      <c r="AI29" s="8">
        <v>157.5</v>
      </c>
      <c r="AJ29" s="23">
        <f t="shared" si="17"/>
        <v>-13.904761904761912</v>
      </c>
      <c r="AL29" s="12">
        <f t="shared" si="18"/>
        <v>135.6</v>
      </c>
      <c r="AM29" s="38">
        <v>152.4</v>
      </c>
      <c r="AO29" s="6">
        <v>152.4</v>
      </c>
      <c r="AP29" s="13">
        <f t="shared" si="23"/>
        <v>3.3464566929133781</v>
      </c>
    </row>
    <row r="30" spans="1:42">
      <c r="A30" s="1">
        <v>2014</v>
      </c>
      <c r="B30" s="1">
        <v>2</v>
      </c>
      <c r="D30" s="11">
        <v>93.9</v>
      </c>
      <c r="E30" s="17">
        <f t="shared" si="0"/>
        <v>153.85854399999999</v>
      </c>
      <c r="F30" s="38">
        <v>166.3</v>
      </c>
      <c r="G30"/>
      <c r="H30" s="19">
        <f t="shared" si="6"/>
        <v>-7.4813325315694641</v>
      </c>
      <c r="I30" s="19">
        <v>146.1</v>
      </c>
      <c r="J30" s="35">
        <v>328.7</v>
      </c>
      <c r="K30" s="35">
        <v>221.6</v>
      </c>
      <c r="L30" s="10">
        <v>174.6</v>
      </c>
      <c r="N30" s="12">
        <f t="shared" si="1"/>
        <v>171.15620000000001</v>
      </c>
      <c r="O30" s="37">
        <f t="shared" si="7"/>
        <v>166.3</v>
      </c>
      <c r="P30" s="13">
        <f t="shared" si="8"/>
        <v>2.9201443174984973</v>
      </c>
      <c r="Q30" s="2">
        <f t="shared" si="20"/>
        <v>2.3155965718693872</v>
      </c>
      <c r="R30" s="12">
        <f t="shared" si="2"/>
        <v>174.8</v>
      </c>
      <c r="S30" s="37">
        <f t="shared" si="9"/>
        <v>166.3</v>
      </c>
      <c r="T30" s="13">
        <f t="shared" si="10"/>
        <v>5.1112447384245314</v>
      </c>
      <c r="U30" s="23">
        <f t="shared" si="21"/>
        <v>3.658927272504791</v>
      </c>
      <c r="V30" s="12">
        <f t="shared" si="3"/>
        <v>182.02960000000002</v>
      </c>
      <c r="W30" s="37">
        <f t="shared" si="11"/>
        <v>166.3</v>
      </c>
      <c r="X30" s="13">
        <f t="shared" si="4"/>
        <v>9.4585688514732453</v>
      </c>
      <c r="Z30" s="13">
        <f t="shared" si="12"/>
        <v>156.77350000000001</v>
      </c>
      <c r="AA30" s="37">
        <f t="shared" si="13"/>
        <v>166.3</v>
      </c>
      <c r="AB30" s="13">
        <f t="shared" si="14"/>
        <v>-5.7285027059531046</v>
      </c>
      <c r="AC30">
        <f t="shared" si="22"/>
        <v>-2.6929788246627169</v>
      </c>
      <c r="AD30" s="12">
        <f t="shared" si="5"/>
        <v>172.97810000000001</v>
      </c>
      <c r="AE30" s="37">
        <f t="shared" si="15"/>
        <v>166.3</v>
      </c>
      <c r="AF30" s="13">
        <f t="shared" si="16"/>
        <v>4.0156945279615144</v>
      </c>
      <c r="AH30" s="20">
        <v>154.80000000000001</v>
      </c>
      <c r="AI30" s="8">
        <v>166.01</v>
      </c>
      <c r="AJ30" s="23">
        <f t="shared" si="17"/>
        <v>-6.7526052647430674</v>
      </c>
      <c r="AL30" s="12">
        <f t="shared" si="18"/>
        <v>154.80000000000001</v>
      </c>
      <c r="AM30" s="38">
        <v>166.3</v>
      </c>
      <c r="AO30" s="6">
        <v>166.3</v>
      </c>
      <c r="AP30" s="12">
        <f t="shared" si="23"/>
        <v>-0.17438364401685646</v>
      </c>
    </row>
    <row r="31" spans="1:42">
      <c r="A31" s="1">
        <v>2014</v>
      </c>
      <c r="B31" s="1">
        <v>3</v>
      </c>
      <c r="D31" s="11">
        <v>80.900000000000006</v>
      </c>
      <c r="E31" s="17">
        <f t="shared" si="0"/>
        <v>141.41806400000002</v>
      </c>
      <c r="F31" s="38">
        <v>148.5</v>
      </c>
      <c r="G31"/>
      <c r="H31" s="19">
        <f t="shared" si="6"/>
        <v>-4.7689804713804591</v>
      </c>
      <c r="I31" s="19">
        <v>128.69999999999999</v>
      </c>
      <c r="J31" s="35">
        <v>290.7</v>
      </c>
      <c r="K31" s="35">
        <v>205.4</v>
      </c>
      <c r="L31" s="10">
        <v>141.1</v>
      </c>
      <c r="N31" s="12">
        <f t="shared" si="1"/>
        <v>158.76819999999998</v>
      </c>
      <c r="O31" s="37">
        <f t="shared" si="7"/>
        <v>148.5</v>
      </c>
      <c r="P31" s="13">
        <f t="shared" si="8"/>
        <v>6.9146127946127791</v>
      </c>
      <c r="Q31" s="2">
        <f t="shared" si="20"/>
        <v>2.0329868324297231</v>
      </c>
      <c r="R31" s="12">
        <f t="shared" si="2"/>
        <v>166.7</v>
      </c>
      <c r="S31" s="37">
        <f t="shared" si="9"/>
        <v>148.5</v>
      </c>
      <c r="T31" s="13">
        <f t="shared" si="10"/>
        <v>12.255892255892249</v>
      </c>
      <c r="U31" s="23">
        <f t="shared" si="21"/>
        <v>4.1014937153463391</v>
      </c>
      <c r="V31" s="12">
        <f t="shared" si="3"/>
        <v>159.3836</v>
      </c>
      <c r="W31" s="37">
        <f t="shared" si="11"/>
        <v>148.5</v>
      </c>
      <c r="X31" s="13">
        <f t="shared" si="4"/>
        <v>7.3290235690235619</v>
      </c>
      <c r="Z31" s="13">
        <f t="shared" si="12"/>
        <v>145.72449999999998</v>
      </c>
      <c r="AA31" s="37">
        <f t="shared" si="13"/>
        <v>148.5</v>
      </c>
      <c r="AB31" s="13">
        <f t="shared" si="14"/>
        <v>-1.8690235690235824</v>
      </c>
      <c r="AC31">
        <f t="shared" si="22"/>
        <v>-2.5429008187048834</v>
      </c>
      <c r="AD31" s="12">
        <f t="shared" si="5"/>
        <v>162.73409999999998</v>
      </c>
      <c r="AE31" s="37">
        <f t="shared" si="15"/>
        <v>148.5</v>
      </c>
      <c r="AF31" s="13">
        <f t="shared" si="16"/>
        <v>9.585252525252514</v>
      </c>
      <c r="AH31" s="20">
        <v>143.30000000000001</v>
      </c>
      <c r="AI31" s="8">
        <v>148.97</v>
      </c>
      <c r="AJ31" s="23">
        <f t="shared" si="17"/>
        <v>-3.8061354635161422</v>
      </c>
      <c r="AL31" s="12">
        <f t="shared" si="18"/>
        <v>143.30000000000001</v>
      </c>
      <c r="AM31" s="38">
        <v>148.5</v>
      </c>
      <c r="AO31" s="6">
        <v>148.5</v>
      </c>
      <c r="AP31" s="12">
        <f t="shared" si="23"/>
        <v>0.31649831649831128</v>
      </c>
    </row>
    <row r="32" spans="1:42">
      <c r="A32" s="1">
        <v>2014</v>
      </c>
      <c r="B32" s="1">
        <v>4</v>
      </c>
      <c r="D32" s="11">
        <v>76.900000000000006</v>
      </c>
      <c r="E32" s="17">
        <f t="shared" si="0"/>
        <v>137.59022400000001</v>
      </c>
      <c r="F32" s="38">
        <v>144.80000000000001</v>
      </c>
      <c r="G32"/>
      <c r="H32" s="19">
        <f t="shared" si="6"/>
        <v>-4.9791270718232141</v>
      </c>
      <c r="I32" s="19">
        <v>112.5</v>
      </c>
      <c r="J32" s="35">
        <v>253.6</v>
      </c>
      <c r="K32" s="35">
        <v>176.5</v>
      </c>
      <c r="L32" s="10">
        <v>130.5</v>
      </c>
      <c r="N32" s="12">
        <f t="shared" si="1"/>
        <v>146.67360000000002</v>
      </c>
      <c r="O32" s="37">
        <f t="shared" si="7"/>
        <v>144.80000000000001</v>
      </c>
      <c r="P32" s="13">
        <f t="shared" si="8"/>
        <v>1.2939226519337126</v>
      </c>
      <c r="Q32" s="2">
        <f t="shared" si="20"/>
        <v>1.2623629521933246</v>
      </c>
      <c r="R32" s="12">
        <f t="shared" si="2"/>
        <v>152.25</v>
      </c>
      <c r="S32" s="37">
        <f t="shared" si="9"/>
        <v>144.80000000000001</v>
      </c>
      <c r="T32" s="13">
        <f t="shared" si="10"/>
        <v>5.1450276243093924</v>
      </c>
      <c r="U32" s="23">
        <f t="shared" si="21"/>
        <v>3.8644110367936926</v>
      </c>
      <c r="V32" s="12">
        <f t="shared" si="3"/>
        <v>152.21800000000002</v>
      </c>
      <c r="W32" s="37">
        <f t="shared" si="11"/>
        <v>144.80000000000001</v>
      </c>
      <c r="X32" s="13">
        <f t="shared" si="4"/>
        <v>5.1229281767955825</v>
      </c>
      <c r="Z32" s="13">
        <f t="shared" si="12"/>
        <v>135.4375</v>
      </c>
      <c r="AA32" s="37">
        <f t="shared" si="13"/>
        <v>144.80000000000001</v>
      </c>
      <c r="AB32" s="13">
        <f t="shared" si="14"/>
        <v>-6.4658149171270765</v>
      </c>
      <c r="AC32">
        <f t="shared" si="22"/>
        <v>-3.4200002360788435</v>
      </c>
      <c r="AD32" s="12">
        <f t="shared" si="5"/>
        <v>149.46180000000001</v>
      </c>
      <c r="AE32" s="37">
        <f t="shared" si="15"/>
        <v>144.80000000000001</v>
      </c>
      <c r="AF32" s="13">
        <f t="shared" si="16"/>
        <v>3.2194751381215525</v>
      </c>
      <c r="AH32" s="20">
        <v>132.6</v>
      </c>
      <c r="AI32" s="8">
        <v>144.91999999999999</v>
      </c>
      <c r="AJ32" s="23">
        <f t="shared" si="17"/>
        <v>-8.501242064587359</v>
      </c>
      <c r="AL32" s="12">
        <f t="shared" si="18"/>
        <v>132.6</v>
      </c>
      <c r="AM32" s="38">
        <v>144.80000000000001</v>
      </c>
      <c r="AO32" s="6">
        <v>144.80000000000001</v>
      </c>
      <c r="AP32" s="12">
        <f t="shared" si="23"/>
        <v>8.2872928176769278E-2</v>
      </c>
    </row>
    <row r="33" spans="1:42">
      <c r="A33" s="1">
        <v>2014</v>
      </c>
      <c r="B33" s="1">
        <v>5</v>
      </c>
      <c r="D33" s="11">
        <v>72.3</v>
      </c>
      <c r="E33" s="17">
        <f t="shared" si="0"/>
        <v>133.188208</v>
      </c>
      <c r="F33" s="38">
        <v>132.9</v>
      </c>
      <c r="G33"/>
      <c r="H33" s="19">
        <f t="shared" si="6"/>
        <v>0.21686079759217591</v>
      </c>
      <c r="I33" s="19">
        <v>112.5</v>
      </c>
      <c r="J33" s="35">
        <v>238.4</v>
      </c>
      <c r="K33" s="35">
        <v>169.3</v>
      </c>
      <c r="L33" s="10">
        <v>116.8</v>
      </c>
      <c r="N33" s="12">
        <f t="shared" si="1"/>
        <v>141.7184</v>
      </c>
      <c r="O33" s="37">
        <f t="shared" si="7"/>
        <v>132.9</v>
      </c>
      <c r="P33" s="13">
        <f t="shared" si="8"/>
        <v>6.6353649360421372</v>
      </c>
      <c r="Q33" s="2">
        <f t="shared" si="20"/>
        <v>0.60143620213201687</v>
      </c>
      <c r="R33" s="12">
        <f t="shared" si="2"/>
        <v>148.65</v>
      </c>
      <c r="S33" s="37">
        <f t="shared" si="9"/>
        <v>132.9</v>
      </c>
      <c r="T33" s="13">
        <f t="shared" si="10"/>
        <v>11.851015801354393</v>
      </c>
      <c r="U33" s="23">
        <f t="shared" si="21"/>
        <v>3.436412607801953</v>
      </c>
      <c r="V33" s="12">
        <f t="shared" si="3"/>
        <v>142.95679999999999</v>
      </c>
      <c r="W33" s="37">
        <f t="shared" si="11"/>
        <v>132.9</v>
      </c>
      <c r="X33" s="13">
        <f t="shared" si="4"/>
        <v>7.5671933784800416</v>
      </c>
      <c r="Z33" s="13">
        <f t="shared" si="12"/>
        <v>135.4375</v>
      </c>
      <c r="AA33" s="37">
        <f t="shared" si="13"/>
        <v>132.9</v>
      </c>
      <c r="AB33" s="13">
        <f t="shared" si="14"/>
        <v>1.9093303235515435</v>
      </c>
      <c r="AC33">
        <f t="shared" si="22"/>
        <v>-4.8010071713934295</v>
      </c>
      <c r="AD33" s="12">
        <f t="shared" si="5"/>
        <v>145.1842</v>
      </c>
      <c r="AE33" s="37">
        <f t="shared" si="15"/>
        <v>132.9</v>
      </c>
      <c r="AF33" s="13">
        <f t="shared" si="16"/>
        <v>9.2431903686982793</v>
      </c>
      <c r="AH33" s="20">
        <v>132.6</v>
      </c>
      <c r="AI33" s="8">
        <v>132.94999999999999</v>
      </c>
      <c r="AJ33" s="23">
        <f t="shared" si="17"/>
        <v>-0.26325686348251054</v>
      </c>
      <c r="AL33" s="12">
        <f t="shared" si="18"/>
        <v>132.6</v>
      </c>
      <c r="AM33" s="38">
        <v>132.9</v>
      </c>
      <c r="AO33" s="6">
        <v>132.9</v>
      </c>
      <c r="AP33" s="12">
        <f t="shared" si="23"/>
        <v>3.7622272385235078E-2</v>
      </c>
    </row>
    <row r="34" spans="1:42">
      <c r="A34" s="1">
        <v>2014</v>
      </c>
      <c r="B34" s="1">
        <v>6</v>
      </c>
      <c r="D34" s="11">
        <v>67.2</v>
      </c>
      <c r="E34" s="17">
        <f t="shared" si="0"/>
        <v>128.30771200000001</v>
      </c>
      <c r="F34" s="38">
        <v>125.8</v>
      </c>
      <c r="G34"/>
      <c r="H34" s="19">
        <f t="shared" si="6"/>
        <v>1.9934117647058827</v>
      </c>
      <c r="I34" s="19">
        <v>102.9</v>
      </c>
      <c r="J34" s="35">
        <v>197.5</v>
      </c>
      <c r="K34" s="35">
        <v>144.9</v>
      </c>
      <c r="L34" s="10">
        <v>107.7</v>
      </c>
      <c r="N34" s="12">
        <f t="shared" si="1"/>
        <v>128.38499999999999</v>
      </c>
      <c r="O34" s="37">
        <f t="shared" si="7"/>
        <v>125.8</v>
      </c>
      <c r="P34" s="13">
        <f t="shared" si="8"/>
        <v>2.054848966613676</v>
      </c>
      <c r="Q34" s="2">
        <f t="shared" si="20"/>
        <v>-4.0279980897517831E-2</v>
      </c>
      <c r="R34" s="12">
        <f t="shared" si="2"/>
        <v>136.44999999999999</v>
      </c>
      <c r="S34" s="37">
        <f t="shared" si="9"/>
        <v>125.8</v>
      </c>
      <c r="T34" s="13">
        <f t="shared" si="10"/>
        <v>8.465818759936397</v>
      </c>
      <c r="U34" s="23">
        <f t="shared" si="21"/>
        <v>3.1181378011076757</v>
      </c>
      <c r="V34" s="12">
        <f t="shared" si="3"/>
        <v>136.80520000000001</v>
      </c>
      <c r="W34" s="37">
        <f t="shared" si="11"/>
        <v>125.8</v>
      </c>
      <c r="X34" s="13">
        <f t="shared" si="4"/>
        <v>8.7481717011128808</v>
      </c>
      <c r="Z34" s="13">
        <f t="shared" si="12"/>
        <v>129.3415</v>
      </c>
      <c r="AA34" s="37">
        <f t="shared" si="13"/>
        <v>125.8</v>
      </c>
      <c r="AB34" s="13">
        <f t="shared" si="14"/>
        <v>2.8151828298887125</v>
      </c>
      <c r="AC34">
        <f t="shared" si="22"/>
        <v>-5.627707346528811</v>
      </c>
      <c r="AD34" s="12">
        <f t="shared" si="5"/>
        <v>132.41749999999999</v>
      </c>
      <c r="AE34" s="37">
        <f t="shared" si="15"/>
        <v>125.8</v>
      </c>
      <c r="AF34" s="13">
        <f t="shared" si="16"/>
        <v>5.2603338632750223</v>
      </c>
      <c r="AH34" s="20">
        <v>126.3</v>
      </c>
      <c r="AI34" s="8">
        <v>126.22</v>
      </c>
      <c r="AJ34" s="23">
        <f t="shared" si="17"/>
        <v>6.3381397559808761E-2</v>
      </c>
      <c r="AL34" s="12">
        <f t="shared" si="18"/>
        <v>126.3</v>
      </c>
      <c r="AM34" s="38">
        <v>125.8</v>
      </c>
      <c r="AO34" s="6">
        <v>125.8</v>
      </c>
      <c r="AP34" s="12">
        <f t="shared" si="23"/>
        <v>0.33386327503974655</v>
      </c>
    </row>
    <row r="35" spans="1:42">
      <c r="A35" s="1">
        <v>2014</v>
      </c>
      <c r="B35" s="1">
        <v>7</v>
      </c>
      <c r="D35" s="11">
        <v>72.5</v>
      </c>
      <c r="E35" s="17">
        <f t="shared" si="0"/>
        <v>133.37959999999998</v>
      </c>
      <c r="F35" s="38">
        <v>141.80000000000001</v>
      </c>
      <c r="G35"/>
      <c r="H35" s="19">
        <f t="shared" si="6"/>
        <v>-5.938222849083246</v>
      </c>
      <c r="I35" s="19">
        <v>100.2</v>
      </c>
      <c r="J35" s="35">
        <v>227.9</v>
      </c>
      <c r="K35" s="35">
        <v>156.1</v>
      </c>
      <c r="L35" s="10">
        <v>113.6</v>
      </c>
      <c r="N35" s="12">
        <f t="shared" si="1"/>
        <v>138.2954</v>
      </c>
      <c r="O35" s="37">
        <f t="shared" si="7"/>
        <v>141.80000000000001</v>
      </c>
      <c r="P35" s="13">
        <f t="shared" si="8"/>
        <v>-2.4715091678420293</v>
      </c>
      <c r="Q35" s="2">
        <f t="shared" si="20"/>
        <v>-0.79754173496025993</v>
      </c>
      <c r="R35" s="12">
        <f t="shared" si="2"/>
        <v>142.05000000000001</v>
      </c>
      <c r="S35" s="37">
        <f t="shared" si="9"/>
        <v>141.80000000000001</v>
      </c>
      <c r="T35" s="13">
        <f t="shared" si="10"/>
        <v>0.17630465444287324</v>
      </c>
      <c r="U35" s="23">
        <f t="shared" si="21"/>
        <v>2.4829200706128951</v>
      </c>
      <c r="V35" s="12">
        <f t="shared" si="3"/>
        <v>140.7936</v>
      </c>
      <c r="W35" s="37">
        <f t="shared" si="11"/>
        <v>141.80000000000001</v>
      </c>
      <c r="X35" s="13">
        <f t="shared" si="4"/>
        <v>-0.70973201692525834</v>
      </c>
      <c r="Z35" s="13">
        <f t="shared" si="12"/>
        <v>127.62700000000001</v>
      </c>
      <c r="AA35" s="37">
        <f t="shared" si="13"/>
        <v>141.80000000000001</v>
      </c>
      <c r="AB35" s="13">
        <f t="shared" si="14"/>
        <v>-9.9950634696755998</v>
      </c>
      <c r="AC35">
        <f t="shared" si="22"/>
        <v>-6.1581688346241874</v>
      </c>
      <c r="AD35" s="12">
        <f t="shared" si="5"/>
        <v>140.17270000000002</v>
      </c>
      <c r="AE35" s="37">
        <f t="shared" si="15"/>
        <v>141.80000000000001</v>
      </c>
      <c r="AF35" s="13">
        <f t="shared" si="16"/>
        <v>-1.1476022566995709</v>
      </c>
      <c r="AH35" s="20">
        <v>124.5</v>
      </c>
      <c r="AI35" s="8">
        <v>142.4</v>
      </c>
      <c r="AJ35" s="23">
        <f t="shared" si="17"/>
        <v>-12.570224719101134</v>
      </c>
      <c r="AL35" s="12">
        <f t="shared" si="18"/>
        <v>124.5</v>
      </c>
      <c r="AM35" s="38">
        <v>141.80000000000001</v>
      </c>
      <c r="AO35" s="6">
        <v>141.80000000000001</v>
      </c>
      <c r="AP35" s="12">
        <f t="shared" si="23"/>
        <v>0.42313117066289863</v>
      </c>
    </row>
    <row r="36" spans="1:42">
      <c r="A36" s="1">
        <v>2014</v>
      </c>
      <c r="B36" s="1">
        <v>8</v>
      </c>
      <c r="D36" s="11">
        <v>71.2</v>
      </c>
      <c r="E36" s="17">
        <f t="shared" si="0"/>
        <v>132.13555200000002</v>
      </c>
      <c r="F36" s="38">
        <v>127.9</v>
      </c>
      <c r="G36"/>
      <c r="H36" s="19">
        <f t="shared" si="6"/>
        <v>3.3116121970289356</v>
      </c>
      <c r="I36" s="19">
        <v>106.9</v>
      </c>
      <c r="J36" s="35">
        <v>203.3</v>
      </c>
      <c r="K36" s="35">
        <v>136.5</v>
      </c>
      <c r="L36" s="10">
        <v>106.2</v>
      </c>
      <c r="N36" s="12">
        <f t="shared" si="1"/>
        <v>130.2758</v>
      </c>
      <c r="O36" s="37">
        <f t="shared" si="7"/>
        <v>127.9</v>
      </c>
      <c r="P36" s="13">
        <f t="shared" si="8"/>
        <v>1.857544956997657</v>
      </c>
      <c r="Q36" s="2">
        <f t="shared" si="20"/>
        <v>-1.2970499281942374</v>
      </c>
      <c r="R36" s="12">
        <f t="shared" si="2"/>
        <v>132.25</v>
      </c>
      <c r="S36" s="37">
        <f t="shared" si="9"/>
        <v>127.9</v>
      </c>
      <c r="T36" s="13">
        <f t="shared" si="10"/>
        <v>3.4010946051602673</v>
      </c>
      <c r="U36" s="23">
        <f t="shared" si="21"/>
        <v>1.9162605644302921</v>
      </c>
      <c r="V36" s="12">
        <f t="shared" si="3"/>
        <v>135.7912</v>
      </c>
      <c r="W36" s="37">
        <f t="shared" si="11"/>
        <v>127.9</v>
      </c>
      <c r="X36" s="13">
        <f t="shared" si="4"/>
        <v>6.1698201720093806</v>
      </c>
      <c r="Z36" s="13">
        <f t="shared" si="12"/>
        <v>131.88150000000002</v>
      </c>
      <c r="AA36" s="37">
        <f t="shared" si="13"/>
        <v>127.9</v>
      </c>
      <c r="AB36" s="13">
        <f t="shared" si="14"/>
        <v>3.1129788897576276</v>
      </c>
      <c r="AC36">
        <f t="shared" si="22"/>
        <v>-6.6157940703907068</v>
      </c>
      <c r="AD36" s="12">
        <f t="shared" si="5"/>
        <v>131.2629</v>
      </c>
      <c r="AE36" s="37">
        <f t="shared" si="15"/>
        <v>127.9</v>
      </c>
      <c r="AF36" s="13">
        <f t="shared" si="16"/>
        <v>2.6293197810789621</v>
      </c>
      <c r="AH36" s="20">
        <v>128.9</v>
      </c>
      <c r="AI36" s="8">
        <v>127.67</v>
      </c>
      <c r="AJ36" s="23">
        <f t="shared" si="17"/>
        <v>0.96342132059214691</v>
      </c>
      <c r="AL36" s="12">
        <f t="shared" si="18"/>
        <v>128.9</v>
      </c>
      <c r="AM36" s="38">
        <v>127.9</v>
      </c>
      <c r="AO36" s="6">
        <v>127.9</v>
      </c>
      <c r="AP36" s="12">
        <f t="shared" si="23"/>
        <v>-0.17982799061768162</v>
      </c>
    </row>
    <row r="37" spans="1:42">
      <c r="A37" s="1">
        <v>2014</v>
      </c>
      <c r="B37" s="1">
        <v>9</v>
      </c>
      <c r="D37" s="11">
        <v>83.2</v>
      </c>
      <c r="E37" s="17">
        <f t="shared" si="0"/>
        <v>143.61907200000002</v>
      </c>
      <c r="F37" s="38">
        <v>148.1</v>
      </c>
      <c r="G37"/>
      <c r="H37" s="19">
        <f t="shared" si="6"/>
        <v>-3.0256097231600165</v>
      </c>
      <c r="I37" s="19">
        <v>130</v>
      </c>
      <c r="J37" s="35">
        <v>249.7</v>
      </c>
      <c r="K37" s="35">
        <v>173.5</v>
      </c>
      <c r="L37" s="10">
        <v>127.4</v>
      </c>
      <c r="N37" s="12">
        <f t="shared" ref="N37:N68" si="24">J37*0.326+64</f>
        <v>145.40219999999999</v>
      </c>
      <c r="O37" s="37">
        <f t="shared" si="7"/>
        <v>148.1</v>
      </c>
      <c r="P37" s="13">
        <f t="shared" si="8"/>
        <v>-1.8216070222822509</v>
      </c>
      <c r="Q37" s="2">
        <f t="shared" si="20"/>
        <v>-2.1033501862615931</v>
      </c>
      <c r="R37" s="12">
        <f t="shared" ref="R37:R68" si="25">K37*0.5+64</f>
        <v>150.75</v>
      </c>
      <c r="S37" s="37">
        <f t="shared" si="9"/>
        <v>148.1</v>
      </c>
      <c r="T37" s="13">
        <f t="shared" si="10"/>
        <v>1.7893315327481361</v>
      </c>
      <c r="U37" s="23">
        <f t="shared" si="21"/>
        <v>0.9432577916527064</v>
      </c>
      <c r="V37" s="12">
        <f t="shared" ref="V37:V68" si="26">L37*0.676+64</f>
        <v>150.12240000000003</v>
      </c>
      <c r="W37" s="37">
        <f t="shared" si="11"/>
        <v>148.1</v>
      </c>
      <c r="X37" s="13">
        <f t="shared" ref="X37:X68" si="27">V37/W37*100-100</f>
        <v>1.3655638082376953</v>
      </c>
      <c r="Z37" s="13">
        <f t="shared" si="12"/>
        <v>146.55000000000001</v>
      </c>
      <c r="AA37" s="37">
        <f t="shared" si="13"/>
        <v>148.1</v>
      </c>
      <c r="AB37" s="13">
        <f t="shared" si="14"/>
        <v>-1.0465901417960737</v>
      </c>
      <c r="AC37">
        <f t="shared" si="22"/>
        <v>-7.8180813539663392</v>
      </c>
      <c r="AD37" s="12">
        <f t="shared" ref="AD37:AD68" si="28">(N37+R37)/2</f>
        <v>148.0761</v>
      </c>
      <c r="AE37" s="37">
        <f t="shared" si="15"/>
        <v>148.1</v>
      </c>
      <c r="AF37" s="13">
        <f t="shared" si="16"/>
        <v>-1.6137744767050322E-2</v>
      </c>
      <c r="AH37" s="20">
        <v>144.19999999999999</v>
      </c>
      <c r="AI37" s="8">
        <v>148.12</v>
      </c>
      <c r="AJ37" s="23">
        <f t="shared" si="17"/>
        <v>-2.6465028355387687</v>
      </c>
      <c r="AL37" s="12">
        <f t="shared" si="18"/>
        <v>144.19999999999999</v>
      </c>
      <c r="AM37" s="38">
        <v>148.1</v>
      </c>
      <c r="AO37" s="6">
        <v>148.1</v>
      </c>
      <c r="AP37" s="12">
        <f t="shared" si="23"/>
        <v>1.3504388926406818E-2</v>
      </c>
    </row>
    <row r="38" spans="1:42">
      <c r="A38" s="1">
        <v>2014</v>
      </c>
      <c r="B38" s="1">
        <v>10</v>
      </c>
      <c r="D38" s="11">
        <v>59.5</v>
      </c>
      <c r="E38" s="17">
        <f t="shared" si="0"/>
        <v>120.93912</v>
      </c>
      <c r="F38" s="38">
        <v>152.9</v>
      </c>
      <c r="G38"/>
      <c r="H38" s="19">
        <f t="shared" si="6"/>
        <v>-20.90312622629169</v>
      </c>
      <c r="I38" s="19">
        <v>90</v>
      </c>
      <c r="J38" s="35">
        <v>213.3</v>
      </c>
      <c r="K38" s="35">
        <v>147.19999999999999</v>
      </c>
      <c r="L38" s="10">
        <v>92</v>
      </c>
      <c r="N38" s="12">
        <f t="shared" si="24"/>
        <v>133.53579999999999</v>
      </c>
      <c r="O38" s="37">
        <f t="shared" si="7"/>
        <v>152.9</v>
      </c>
      <c r="P38" s="13">
        <f t="shared" si="8"/>
        <v>-12.664617396991503</v>
      </c>
      <c r="Q38" s="2">
        <f t="shared" si="20"/>
        <v>-2.5404674454492757</v>
      </c>
      <c r="R38" s="12">
        <f t="shared" si="25"/>
        <v>137.6</v>
      </c>
      <c r="S38" s="37">
        <f t="shared" si="9"/>
        <v>152.9</v>
      </c>
      <c r="T38" s="13">
        <f t="shared" si="10"/>
        <v>-10.006540222367562</v>
      </c>
      <c r="U38" s="23">
        <f t="shared" si="21"/>
        <v>0.26000184335992199</v>
      </c>
      <c r="V38" s="12">
        <f t="shared" si="26"/>
        <v>126.19200000000001</v>
      </c>
      <c r="W38" s="37">
        <f t="shared" si="11"/>
        <v>152.9</v>
      </c>
      <c r="X38" s="13">
        <f t="shared" si="27"/>
        <v>-17.467625899280563</v>
      </c>
      <c r="Z38" s="13">
        <f t="shared" si="12"/>
        <v>121.15</v>
      </c>
      <c r="AA38" s="37">
        <f t="shared" si="13"/>
        <v>152.9</v>
      </c>
      <c r="AB38" s="13">
        <f t="shared" si="14"/>
        <v>-20.765206017004573</v>
      </c>
      <c r="AC38">
        <f t="shared" si="22"/>
        <v>-8.9145415492433546</v>
      </c>
      <c r="AD38" s="12">
        <f t="shared" si="28"/>
        <v>135.56790000000001</v>
      </c>
      <c r="AE38" s="37">
        <f t="shared" si="15"/>
        <v>152.9</v>
      </c>
      <c r="AF38" s="13">
        <f t="shared" si="16"/>
        <v>-11.335578809679532</v>
      </c>
      <c r="AH38" s="20">
        <v>117.8</v>
      </c>
      <c r="AI38" s="8">
        <v>153.91</v>
      </c>
      <c r="AJ38" s="23">
        <f t="shared" si="17"/>
        <v>-23.461763368202199</v>
      </c>
      <c r="AL38" s="12">
        <f t="shared" si="18"/>
        <v>117.8</v>
      </c>
      <c r="AM38" s="38">
        <v>152.9</v>
      </c>
      <c r="AO38" s="6">
        <v>152.9</v>
      </c>
      <c r="AP38" s="12">
        <f t="shared" si="23"/>
        <v>0.66056245912361078</v>
      </c>
    </row>
    <row r="39" spans="1:42">
      <c r="A39" s="1">
        <v>2014</v>
      </c>
      <c r="B39" s="1">
        <v>11</v>
      </c>
      <c r="D39" s="11">
        <v>65.7</v>
      </c>
      <c r="E39" s="17">
        <f t="shared" si="0"/>
        <v>126.87227200000001</v>
      </c>
      <c r="F39" s="38">
        <v>151.4</v>
      </c>
      <c r="G39"/>
      <c r="H39" s="19">
        <f t="shared" si="6"/>
        <v>-16.200612945838827</v>
      </c>
      <c r="I39" s="19">
        <v>103.6</v>
      </c>
      <c r="J39" s="35">
        <v>248.1</v>
      </c>
      <c r="K39" s="35">
        <v>165</v>
      </c>
      <c r="L39" s="10">
        <v>101.8</v>
      </c>
      <c r="N39" s="12">
        <f t="shared" si="24"/>
        <v>144.88060000000002</v>
      </c>
      <c r="O39" s="37">
        <f t="shared" si="7"/>
        <v>151.4</v>
      </c>
      <c r="P39" s="13">
        <f t="shared" si="8"/>
        <v>-4.3060766182298522</v>
      </c>
      <c r="Q39" s="2">
        <f t="shared" si="20"/>
        <v>-2.5710999754786101</v>
      </c>
      <c r="R39" s="12">
        <f t="shared" si="25"/>
        <v>146.5</v>
      </c>
      <c r="S39" s="37">
        <f t="shared" si="9"/>
        <v>151.4</v>
      </c>
      <c r="T39" s="13">
        <f t="shared" si="10"/>
        <v>-3.2364597093791332</v>
      </c>
      <c r="U39" s="23">
        <f t="shared" si="21"/>
        <v>2.1545754138902733E-2</v>
      </c>
      <c r="V39" s="12">
        <f t="shared" si="26"/>
        <v>132.8168</v>
      </c>
      <c r="W39" s="37">
        <f t="shared" si="11"/>
        <v>151.4</v>
      </c>
      <c r="X39" s="13">
        <f t="shared" si="27"/>
        <v>-12.274240422721277</v>
      </c>
      <c r="Z39" s="13">
        <f t="shared" si="12"/>
        <v>129.786</v>
      </c>
      <c r="AA39" s="37">
        <f t="shared" si="13"/>
        <v>151.4</v>
      </c>
      <c r="AB39" s="13">
        <f t="shared" si="14"/>
        <v>-14.276089828269491</v>
      </c>
      <c r="AC39">
        <f t="shared" si="22"/>
        <v>-9.3744117826042341</v>
      </c>
      <c r="AD39" s="12">
        <f t="shared" si="28"/>
        <v>145.69030000000001</v>
      </c>
      <c r="AE39" s="37">
        <f t="shared" si="15"/>
        <v>151.4</v>
      </c>
      <c r="AF39" s="13">
        <f t="shared" si="16"/>
        <v>-3.7712681638044927</v>
      </c>
      <c r="AH39" s="20">
        <v>126.7</v>
      </c>
      <c r="AI39" s="8">
        <v>152.30000000000001</v>
      </c>
      <c r="AJ39" s="23">
        <f t="shared" si="17"/>
        <v>-16.80892974392647</v>
      </c>
      <c r="AL39" s="12">
        <f t="shared" si="18"/>
        <v>126.7</v>
      </c>
      <c r="AM39" s="38">
        <v>151.4</v>
      </c>
      <c r="AO39" s="6">
        <v>151.4</v>
      </c>
      <c r="AP39" s="12">
        <f t="shared" si="23"/>
        <v>0.59445178335535331</v>
      </c>
    </row>
    <row r="40" spans="1:42">
      <c r="A40" s="1">
        <v>2014</v>
      </c>
      <c r="B40" s="1">
        <v>12</v>
      </c>
      <c r="D40" s="11">
        <v>75.7</v>
      </c>
      <c r="E40" s="17">
        <f t="shared" si="0"/>
        <v>136.44187199999999</v>
      </c>
      <c r="F40" s="38">
        <v>153.80000000000001</v>
      </c>
      <c r="G40"/>
      <c r="H40" s="19">
        <f t="shared" si="6"/>
        <v>-11.28616905071523</v>
      </c>
      <c r="I40" s="19">
        <v>112.9</v>
      </c>
      <c r="J40" s="35">
        <v>240.8</v>
      </c>
      <c r="K40" s="35">
        <v>162.1</v>
      </c>
      <c r="L40" s="10">
        <v>120</v>
      </c>
      <c r="N40" s="12">
        <f t="shared" si="24"/>
        <v>142.50080000000003</v>
      </c>
      <c r="O40" s="37">
        <f t="shared" si="7"/>
        <v>153.80000000000001</v>
      </c>
      <c r="P40" s="13">
        <f t="shared" si="8"/>
        <v>-7.3466840052015527</v>
      </c>
      <c r="Q40" s="2">
        <f t="shared" si="20"/>
        <v>-3.0306493027502039</v>
      </c>
      <c r="R40" s="12">
        <f t="shared" si="25"/>
        <v>145.05000000000001</v>
      </c>
      <c r="S40" s="37">
        <f t="shared" si="9"/>
        <v>153.80000000000001</v>
      </c>
      <c r="T40" s="13">
        <f t="shared" si="10"/>
        <v>-5.6892067620286042</v>
      </c>
      <c r="U40" s="23">
        <f t="shared" si="21"/>
        <v>-0.85449823429500726</v>
      </c>
      <c r="V40" s="12">
        <f t="shared" si="26"/>
        <v>145.12</v>
      </c>
      <c r="W40" s="37">
        <f t="shared" si="11"/>
        <v>153.80000000000001</v>
      </c>
      <c r="X40" s="13">
        <f t="shared" si="27"/>
        <v>-5.6436931079323784</v>
      </c>
      <c r="Z40" s="13">
        <f t="shared" si="12"/>
        <v>135.69150000000002</v>
      </c>
      <c r="AA40" s="37">
        <f t="shared" si="13"/>
        <v>153.80000000000001</v>
      </c>
      <c r="AB40" s="13">
        <f t="shared" si="14"/>
        <v>-11.774057217165151</v>
      </c>
      <c r="AC40">
        <f t="shared" si="22"/>
        <v>-10.303081473878782</v>
      </c>
      <c r="AD40" s="12">
        <f t="shared" si="28"/>
        <v>143.77540000000002</v>
      </c>
      <c r="AE40" s="37">
        <f t="shared" si="15"/>
        <v>153.80000000000001</v>
      </c>
      <c r="AF40" s="13">
        <f t="shared" si="16"/>
        <v>-6.5179453836150714</v>
      </c>
      <c r="AH40" s="20">
        <v>132.9</v>
      </c>
      <c r="AI40" s="8">
        <v>154.07</v>
      </c>
      <c r="AJ40" s="23">
        <f t="shared" si="17"/>
        <v>-13.740507561498021</v>
      </c>
      <c r="AL40" s="12">
        <f t="shared" si="18"/>
        <v>132.9</v>
      </c>
      <c r="AM40" s="38">
        <v>153.80000000000001</v>
      </c>
      <c r="AO40" s="6">
        <v>153.80000000000001</v>
      </c>
      <c r="AP40" s="12">
        <f t="shared" si="23"/>
        <v>0.17555266579974216</v>
      </c>
    </row>
    <row r="41" spans="1:42">
      <c r="A41" s="1">
        <v>2015</v>
      </c>
      <c r="B41" s="1">
        <v>1</v>
      </c>
      <c r="C41">
        <v>2015</v>
      </c>
      <c r="D41" s="11">
        <v>65.900000000000006</v>
      </c>
      <c r="E41" s="17">
        <f t="shared" si="0"/>
        <v>127.06366400000002</v>
      </c>
      <c r="F41" s="38">
        <v>137.30000000000001</v>
      </c>
      <c r="G41">
        <v>5</v>
      </c>
      <c r="H41" s="19">
        <f t="shared" si="6"/>
        <v>-7.4554522942461716</v>
      </c>
      <c r="I41" s="19">
        <v>93</v>
      </c>
      <c r="J41" s="35">
        <v>204.5</v>
      </c>
      <c r="K41" s="35">
        <v>140.6</v>
      </c>
      <c r="L41" s="10">
        <v>101.2</v>
      </c>
      <c r="M41">
        <v>5</v>
      </c>
      <c r="N41" s="12">
        <f t="shared" si="24"/>
        <v>130.667</v>
      </c>
      <c r="O41" s="37">
        <f t="shared" si="7"/>
        <v>137.30000000000001</v>
      </c>
      <c r="P41" s="13">
        <f t="shared" si="8"/>
        <v>-4.8310269482884252</v>
      </c>
      <c r="Q41" s="2">
        <f t="shared" si="20"/>
        <v>-3.2483515365335287</v>
      </c>
      <c r="R41" s="12">
        <f t="shared" si="25"/>
        <v>134.30000000000001</v>
      </c>
      <c r="S41" s="37">
        <f t="shared" si="9"/>
        <v>137.30000000000001</v>
      </c>
      <c r="T41" s="13">
        <f t="shared" si="10"/>
        <v>-2.1849963583393901</v>
      </c>
      <c r="U41" s="23">
        <f t="shared" si="21"/>
        <v>-1.4315120031736928</v>
      </c>
      <c r="V41" s="12">
        <f t="shared" si="26"/>
        <v>132.41120000000001</v>
      </c>
      <c r="W41" s="37">
        <f t="shared" si="11"/>
        <v>137.30000000000001</v>
      </c>
      <c r="X41" s="13">
        <f t="shared" si="27"/>
        <v>-3.5606700655498997</v>
      </c>
      <c r="Y41">
        <v>5</v>
      </c>
      <c r="Z41" s="13">
        <f t="shared" si="12"/>
        <v>123.05500000000001</v>
      </c>
      <c r="AA41" s="37">
        <f t="shared" si="13"/>
        <v>137.30000000000001</v>
      </c>
      <c r="AB41" s="13">
        <f t="shared" si="14"/>
        <v>-10.375091041514935</v>
      </c>
      <c r="AC41">
        <f t="shared" si="22"/>
        <v>-10.849223794760002</v>
      </c>
      <c r="AD41" s="12">
        <f t="shared" si="28"/>
        <v>132.48349999999999</v>
      </c>
      <c r="AE41" s="37">
        <f t="shared" si="15"/>
        <v>137.30000000000001</v>
      </c>
      <c r="AF41" s="13">
        <f t="shared" si="16"/>
        <v>-3.5080116533139289</v>
      </c>
      <c r="AG41">
        <v>5</v>
      </c>
      <c r="AH41" s="20">
        <v>119.7</v>
      </c>
      <c r="AI41" s="8">
        <v>137.47999999999999</v>
      </c>
      <c r="AJ41" s="23">
        <f t="shared" si="17"/>
        <v>-12.932790224032573</v>
      </c>
      <c r="AL41" s="12">
        <f t="shared" si="18"/>
        <v>119.7</v>
      </c>
      <c r="AM41" s="38">
        <v>137.30000000000001</v>
      </c>
      <c r="AO41" s="6">
        <v>137.30000000000001</v>
      </c>
      <c r="AP41" s="12">
        <f t="shared" si="23"/>
        <v>0.13109978150033896</v>
      </c>
    </row>
    <row r="42" spans="1:42">
      <c r="A42" s="14">
        <v>2015</v>
      </c>
      <c r="B42" s="14">
        <v>2</v>
      </c>
      <c r="C42" s="16"/>
      <c r="D42" s="15">
        <v>42.4</v>
      </c>
      <c r="E42" s="17">
        <f t="shared" si="0"/>
        <v>104.57510400000001</v>
      </c>
      <c r="F42" s="38">
        <v>126</v>
      </c>
      <c r="G42"/>
      <c r="H42" s="19">
        <f t="shared" si="6"/>
        <v>-17.003885714285701</v>
      </c>
      <c r="I42" s="19">
        <v>66.7</v>
      </c>
      <c r="J42" s="35">
        <v>172.1</v>
      </c>
      <c r="K42" s="35">
        <v>116.3</v>
      </c>
      <c r="L42" s="10">
        <v>70.599999999999994</v>
      </c>
      <c r="N42" s="12">
        <f t="shared" si="24"/>
        <v>120.1046</v>
      </c>
      <c r="O42" s="37">
        <f t="shared" si="7"/>
        <v>126</v>
      </c>
      <c r="P42" s="13">
        <f t="shared" si="8"/>
        <v>-4.678888888888892</v>
      </c>
      <c r="Q42" s="2">
        <f t="shared" si="20"/>
        <v>-3.1692209245259906</v>
      </c>
      <c r="R42" s="12">
        <f t="shared" si="25"/>
        <v>122.15</v>
      </c>
      <c r="S42" s="37">
        <f t="shared" si="9"/>
        <v>126</v>
      </c>
      <c r="T42" s="13">
        <f t="shared" si="10"/>
        <v>-3.0555555555555571</v>
      </c>
      <c r="U42" s="23">
        <f t="shared" si="21"/>
        <v>-1.4659716516481545</v>
      </c>
      <c r="V42" s="12">
        <f t="shared" si="26"/>
        <v>111.7256</v>
      </c>
      <c r="W42" s="37">
        <f t="shared" si="11"/>
        <v>126</v>
      </c>
      <c r="X42" s="13">
        <f t="shared" si="27"/>
        <v>-11.328888888888883</v>
      </c>
      <c r="Z42" s="13">
        <f t="shared" si="12"/>
        <v>106.3545</v>
      </c>
      <c r="AA42" s="37">
        <f t="shared" si="13"/>
        <v>126</v>
      </c>
      <c r="AB42" s="13">
        <f t="shared" si="14"/>
        <v>-15.591666666666669</v>
      </c>
      <c r="AC42">
        <f t="shared" si="22"/>
        <v>-10.870966281649926</v>
      </c>
      <c r="AD42" s="12">
        <f t="shared" si="28"/>
        <v>121.12730000000001</v>
      </c>
      <c r="AE42" s="37">
        <f t="shared" si="15"/>
        <v>126</v>
      </c>
      <c r="AF42" s="13">
        <f t="shared" si="16"/>
        <v>-3.8672222222222246</v>
      </c>
      <c r="AH42" s="20">
        <v>102.5</v>
      </c>
      <c r="AI42" s="8">
        <v>125.77</v>
      </c>
      <c r="AJ42" s="23">
        <f t="shared" si="17"/>
        <v>-18.5020275105351</v>
      </c>
      <c r="AL42" s="12">
        <f t="shared" si="18"/>
        <v>102.5</v>
      </c>
      <c r="AM42" s="38">
        <v>126</v>
      </c>
      <c r="AO42" s="6">
        <v>126</v>
      </c>
      <c r="AP42" s="12">
        <f t="shared" si="23"/>
        <v>-0.18253968253968367</v>
      </c>
    </row>
    <row r="43" spans="1:42">
      <c r="A43" s="14">
        <v>2015</v>
      </c>
      <c r="B43" s="14">
        <v>3</v>
      </c>
      <c r="C43" s="16"/>
      <c r="D43" s="15">
        <v>37.4</v>
      </c>
      <c r="E43" s="17">
        <f t="shared" si="0"/>
        <v>99.790303999999992</v>
      </c>
      <c r="F43" s="38">
        <v>124.6</v>
      </c>
      <c r="G43"/>
      <c r="H43" s="19">
        <f t="shared" si="6"/>
        <v>-19.911473515248801</v>
      </c>
      <c r="I43" s="19">
        <v>54.5</v>
      </c>
      <c r="J43" s="35">
        <v>167.4</v>
      </c>
      <c r="K43" s="35">
        <v>113.9</v>
      </c>
      <c r="L43" s="10">
        <v>61.7</v>
      </c>
      <c r="N43" s="12">
        <f t="shared" si="24"/>
        <v>118.5724</v>
      </c>
      <c r="O43" s="37">
        <f t="shared" si="7"/>
        <v>124.6</v>
      </c>
      <c r="P43" s="13">
        <f t="shared" si="8"/>
        <v>-4.8375601926163654</v>
      </c>
      <c r="Q43" s="2">
        <f t="shared" si="20"/>
        <v>-2.7127295000722342</v>
      </c>
      <c r="R43" s="12">
        <f t="shared" si="25"/>
        <v>120.95</v>
      </c>
      <c r="S43" s="37">
        <f t="shared" si="9"/>
        <v>124.6</v>
      </c>
      <c r="T43" s="13">
        <f t="shared" si="10"/>
        <v>-2.929373996789721</v>
      </c>
      <c r="U43" s="23">
        <f t="shared" si="21"/>
        <v>-1.2702421902810872</v>
      </c>
      <c r="V43" s="12">
        <f t="shared" si="26"/>
        <v>105.70920000000001</v>
      </c>
      <c r="W43" s="37">
        <f t="shared" si="11"/>
        <v>124.6</v>
      </c>
      <c r="X43" s="13">
        <f t="shared" si="27"/>
        <v>-15.161155698234339</v>
      </c>
      <c r="Z43" s="13">
        <f t="shared" si="12"/>
        <v>98.607500000000002</v>
      </c>
      <c r="AA43" s="37">
        <f t="shared" si="13"/>
        <v>124.6</v>
      </c>
      <c r="AB43" s="13">
        <f t="shared" si="14"/>
        <v>-20.860754414125196</v>
      </c>
      <c r="AC43">
        <f t="shared" si="22"/>
        <v>-10.622051853302084</v>
      </c>
      <c r="AD43" s="12">
        <f t="shared" si="28"/>
        <v>119.7612</v>
      </c>
      <c r="AE43" s="37">
        <f t="shared" si="15"/>
        <v>124.6</v>
      </c>
      <c r="AF43" s="13">
        <f t="shared" si="16"/>
        <v>-3.8834670947030361</v>
      </c>
      <c r="AH43" s="20">
        <v>94.8</v>
      </c>
      <c r="AI43" s="8">
        <v>125.58</v>
      </c>
      <c r="AJ43" s="23">
        <f t="shared" si="17"/>
        <v>-24.510272336359293</v>
      </c>
      <c r="AL43" s="12">
        <f t="shared" si="18"/>
        <v>94.8</v>
      </c>
      <c r="AM43" s="38">
        <v>124.6</v>
      </c>
      <c r="AO43" s="6">
        <v>124.6</v>
      </c>
      <c r="AP43" s="12">
        <f t="shared" si="23"/>
        <v>0.78651685393258219</v>
      </c>
    </row>
    <row r="44" spans="1:42">
      <c r="A44" s="14">
        <v>2015</v>
      </c>
      <c r="B44" s="14">
        <v>4</v>
      </c>
      <c r="C44" s="16"/>
      <c r="D44" s="15">
        <v>49.1</v>
      </c>
      <c r="E44" s="17">
        <f t="shared" si="0"/>
        <v>110.98673600000001</v>
      </c>
      <c r="F44" s="38">
        <v>129.69999999999999</v>
      </c>
      <c r="G44"/>
      <c r="H44" s="19">
        <f t="shared" si="6"/>
        <v>-14.428114109483417</v>
      </c>
      <c r="I44" s="19">
        <v>75.3</v>
      </c>
      <c r="J44" s="35">
        <v>211.7</v>
      </c>
      <c r="K44" s="35">
        <v>141.6</v>
      </c>
      <c r="L44" s="10">
        <v>72.5</v>
      </c>
      <c r="N44" s="12">
        <f t="shared" si="24"/>
        <v>133.01420000000002</v>
      </c>
      <c r="O44" s="37">
        <f t="shared" si="7"/>
        <v>129.69999999999999</v>
      </c>
      <c r="P44" s="13">
        <f t="shared" si="8"/>
        <v>2.5552814186584669</v>
      </c>
      <c r="Q44" s="2">
        <f t="shared" si="20"/>
        <v>-1.4800767538433661</v>
      </c>
      <c r="R44" s="12">
        <f t="shared" si="25"/>
        <v>134.80000000000001</v>
      </c>
      <c r="S44" s="37">
        <f t="shared" si="9"/>
        <v>129.69999999999999</v>
      </c>
      <c r="T44" s="13">
        <f t="shared" si="10"/>
        <v>3.932151117964537</v>
      </c>
      <c r="U44" s="23">
        <f t="shared" si="21"/>
        <v>-0.38494613787721715</v>
      </c>
      <c r="V44" s="12">
        <f t="shared" si="26"/>
        <v>113.01</v>
      </c>
      <c r="W44" s="37">
        <f t="shared" si="11"/>
        <v>129.69999999999999</v>
      </c>
      <c r="X44" s="13">
        <f t="shared" si="27"/>
        <v>-12.868157286044706</v>
      </c>
      <c r="Z44" s="13">
        <f t="shared" si="12"/>
        <v>111.8155</v>
      </c>
      <c r="AA44" s="37">
        <f t="shared" si="13"/>
        <v>129.69999999999999</v>
      </c>
      <c r="AB44" s="13">
        <f t="shared" si="14"/>
        <v>-13.789128758673854</v>
      </c>
      <c r="AC44">
        <f t="shared" si="22"/>
        <v>-9.2145783538762043</v>
      </c>
      <c r="AD44" s="12">
        <f t="shared" si="28"/>
        <v>133.90710000000001</v>
      </c>
      <c r="AE44" s="37">
        <f t="shared" si="15"/>
        <v>129.69999999999999</v>
      </c>
      <c r="AF44" s="13">
        <f t="shared" si="16"/>
        <v>3.2437162683115019</v>
      </c>
      <c r="AH44" s="20">
        <v>108.1</v>
      </c>
      <c r="AI44" s="8">
        <v>129.93</v>
      </c>
      <c r="AJ44" s="23">
        <f t="shared" si="17"/>
        <v>-16.801354575540685</v>
      </c>
      <c r="AL44" s="12">
        <f t="shared" si="18"/>
        <v>108.1</v>
      </c>
      <c r="AM44" s="38">
        <v>129.69999999999999</v>
      </c>
      <c r="AO44" s="6">
        <v>129.69999999999999</v>
      </c>
      <c r="AP44" s="12">
        <f t="shared" si="23"/>
        <v>0.1773323053199789</v>
      </c>
    </row>
    <row r="45" spans="1:42">
      <c r="A45" s="14">
        <v>2015</v>
      </c>
      <c r="B45" s="14">
        <v>5</v>
      </c>
      <c r="C45" s="16"/>
      <c r="D45" s="15">
        <v>56.3</v>
      </c>
      <c r="E45" s="17">
        <f t="shared" si="0"/>
        <v>117.876848</v>
      </c>
      <c r="F45" s="38">
        <v>122.6</v>
      </c>
      <c r="G45"/>
      <c r="H45" s="19">
        <f t="shared" si="6"/>
        <v>-3.8524893964111016</v>
      </c>
      <c r="I45" s="19">
        <v>88.8</v>
      </c>
      <c r="J45" s="35">
        <v>197.2</v>
      </c>
      <c r="K45" s="35">
        <v>135.19999999999999</v>
      </c>
      <c r="L45" s="10">
        <v>83</v>
      </c>
      <c r="N45" s="12">
        <f t="shared" si="24"/>
        <v>128.28719999999998</v>
      </c>
      <c r="O45" s="37">
        <f t="shared" si="7"/>
        <v>122.6</v>
      </c>
      <c r="P45" s="13">
        <f t="shared" si="8"/>
        <v>4.6388254486133604</v>
      </c>
      <c r="Q45" s="2">
        <f t="shared" si="20"/>
        <v>-0.29773198304738457</v>
      </c>
      <c r="R45" s="12">
        <f t="shared" si="25"/>
        <v>131.6</v>
      </c>
      <c r="S45" s="37">
        <f t="shared" si="9"/>
        <v>122.6</v>
      </c>
      <c r="T45" s="13">
        <f t="shared" si="10"/>
        <v>7.3409461663947866</v>
      </c>
      <c r="U45" s="23">
        <f t="shared" si="21"/>
        <v>0.52971492676920862</v>
      </c>
      <c r="V45" s="12">
        <f t="shared" si="26"/>
        <v>120.108</v>
      </c>
      <c r="W45" s="37">
        <f t="shared" si="11"/>
        <v>122.6</v>
      </c>
      <c r="X45" s="13">
        <f t="shared" si="27"/>
        <v>-2.0326264274061856</v>
      </c>
      <c r="Z45" s="13">
        <f t="shared" si="12"/>
        <v>120.38800000000001</v>
      </c>
      <c r="AA45" s="37">
        <f t="shared" si="13"/>
        <v>122.6</v>
      </c>
      <c r="AB45" s="13">
        <f t="shared" si="14"/>
        <v>-1.8042414355627869</v>
      </c>
      <c r="AC45">
        <f t="shared" si="22"/>
        <v>-7.8433594457832578</v>
      </c>
      <c r="AD45" s="12">
        <f t="shared" si="28"/>
        <v>129.9436</v>
      </c>
      <c r="AE45" s="37">
        <f t="shared" si="15"/>
        <v>122.6</v>
      </c>
      <c r="AF45" s="13">
        <f t="shared" si="16"/>
        <v>5.9898858075040806</v>
      </c>
      <c r="AH45" s="20">
        <v>117</v>
      </c>
      <c r="AI45" s="8">
        <v>122.65</v>
      </c>
      <c r="AJ45" s="23">
        <f t="shared" si="17"/>
        <v>-4.606604158173667</v>
      </c>
      <c r="AL45" s="12">
        <f t="shared" si="18"/>
        <v>117</v>
      </c>
      <c r="AM45" s="38">
        <v>122.6</v>
      </c>
      <c r="AO45" s="6">
        <v>122.6</v>
      </c>
      <c r="AP45" s="12">
        <f t="shared" si="23"/>
        <v>4.0783034257756867E-2</v>
      </c>
    </row>
    <row r="46" spans="1:42">
      <c r="A46" s="14">
        <v>2015</v>
      </c>
      <c r="B46" s="14">
        <v>6</v>
      </c>
      <c r="C46" s="16"/>
      <c r="D46" s="15">
        <v>50.2</v>
      </c>
      <c r="E46" s="17">
        <f t="shared" si="0"/>
        <v>112.03939200000001</v>
      </c>
      <c r="F46" s="38">
        <v>126.1</v>
      </c>
      <c r="G46"/>
      <c r="H46" s="19">
        <f t="shared" si="6"/>
        <v>-11.150363203806492</v>
      </c>
      <c r="I46" s="19">
        <v>66.5</v>
      </c>
      <c r="J46" s="35">
        <v>163.5</v>
      </c>
      <c r="K46" s="35">
        <v>103.9</v>
      </c>
      <c r="L46" s="10">
        <v>77.3</v>
      </c>
      <c r="N46" s="12">
        <f t="shared" si="24"/>
        <v>117.301</v>
      </c>
      <c r="O46" s="37">
        <f t="shared" si="7"/>
        <v>126.1</v>
      </c>
      <c r="P46" s="13">
        <f t="shared" si="8"/>
        <v>-6.9777954004757987</v>
      </c>
      <c r="Q46" s="2">
        <f t="shared" si="20"/>
        <v>0.35304040738424547</v>
      </c>
      <c r="R46" s="12">
        <f t="shared" si="25"/>
        <v>115.95</v>
      </c>
      <c r="S46" s="37">
        <f t="shared" si="9"/>
        <v>126.1</v>
      </c>
      <c r="T46" s="13">
        <f t="shared" si="10"/>
        <v>-8.0491673275178357</v>
      </c>
      <c r="U46" s="23">
        <f t="shared" si="21"/>
        <v>0.79306164109270938</v>
      </c>
      <c r="V46" s="12">
        <f t="shared" si="26"/>
        <v>116.2548</v>
      </c>
      <c r="W46" s="37">
        <f t="shared" si="11"/>
        <v>126.1</v>
      </c>
      <c r="X46" s="13">
        <f t="shared" si="27"/>
        <v>-7.8074544012688278</v>
      </c>
      <c r="Z46" s="13">
        <f t="shared" si="12"/>
        <v>106.22749999999999</v>
      </c>
      <c r="AA46" s="37">
        <f t="shared" si="13"/>
        <v>126.1</v>
      </c>
      <c r="AB46" s="13">
        <f t="shared" si="14"/>
        <v>-15.759318001586038</v>
      </c>
      <c r="AC46">
        <f t="shared" si="22"/>
        <v>-7.2204848665320789</v>
      </c>
      <c r="AD46" s="12">
        <f t="shared" si="28"/>
        <v>116.6255</v>
      </c>
      <c r="AE46" s="37">
        <f t="shared" si="15"/>
        <v>126.1</v>
      </c>
      <c r="AF46" s="13">
        <f t="shared" si="16"/>
        <v>-7.5134813639968172</v>
      </c>
      <c r="AH46" s="20">
        <v>102.4</v>
      </c>
      <c r="AI46" s="8">
        <v>132.6</v>
      </c>
      <c r="AJ46" s="23">
        <f t="shared" si="17"/>
        <v>-22.77526395173453</v>
      </c>
      <c r="AL46" s="12">
        <f t="shared" si="18"/>
        <v>102.4</v>
      </c>
      <c r="AM46" s="38">
        <v>126.1</v>
      </c>
      <c r="AO46" s="6">
        <v>126.1</v>
      </c>
      <c r="AP46" s="13">
        <f t="shared" si="23"/>
        <v>5.1546391752577421</v>
      </c>
    </row>
    <row r="47" spans="1:42">
      <c r="A47" s="1">
        <v>2015</v>
      </c>
      <c r="B47" s="1">
        <v>7</v>
      </c>
      <c r="D47" s="11">
        <v>48</v>
      </c>
      <c r="E47" s="17">
        <f t="shared" si="0"/>
        <v>109.93407999999999</v>
      </c>
      <c r="F47" s="38">
        <v>110.8</v>
      </c>
      <c r="G47"/>
      <c r="H47" s="19">
        <f t="shared" si="6"/>
        <v>-0.7815162454873672</v>
      </c>
      <c r="I47" s="19">
        <v>65.8</v>
      </c>
      <c r="J47" s="35">
        <v>148.1</v>
      </c>
      <c r="K47" s="35">
        <v>99.9</v>
      </c>
      <c r="L47" s="10">
        <v>68.400000000000006</v>
      </c>
      <c r="N47" s="12">
        <f t="shared" si="24"/>
        <v>112.28059999999999</v>
      </c>
      <c r="O47" s="37">
        <f t="shared" si="7"/>
        <v>110.8</v>
      </c>
      <c r="P47" s="13">
        <f t="shared" si="8"/>
        <v>1.3362815884476476</v>
      </c>
      <c r="Q47" s="2">
        <f t="shared" si="20"/>
        <v>1.2467674295084539</v>
      </c>
      <c r="R47" s="12">
        <f t="shared" si="25"/>
        <v>113.95</v>
      </c>
      <c r="S47" s="37">
        <f t="shared" si="9"/>
        <v>110.8</v>
      </c>
      <c r="T47" s="13">
        <f t="shared" si="10"/>
        <v>2.8429602888086549</v>
      </c>
      <c r="U47" s="23">
        <f t="shared" si="21"/>
        <v>1.0036415736875028</v>
      </c>
      <c r="V47" s="12">
        <f t="shared" si="26"/>
        <v>110.23840000000001</v>
      </c>
      <c r="W47" s="37">
        <f t="shared" si="11"/>
        <v>110.8</v>
      </c>
      <c r="X47" s="13">
        <f t="shared" si="27"/>
        <v>-0.50685920577615207</v>
      </c>
      <c r="Z47" s="13">
        <f t="shared" si="12"/>
        <v>105.783</v>
      </c>
      <c r="AA47" s="37">
        <f t="shared" si="13"/>
        <v>110.8</v>
      </c>
      <c r="AB47" s="13">
        <f t="shared" si="14"/>
        <v>-4.5279783393501845</v>
      </c>
      <c r="AC47">
        <f t="shared" si="22"/>
        <v>-6.6235579859317824</v>
      </c>
      <c r="AD47" s="12">
        <f t="shared" si="28"/>
        <v>113.11529999999999</v>
      </c>
      <c r="AE47" s="37">
        <f t="shared" si="15"/>
        <v>110.8</v>
      </c>
      <c r="AF47" s="13">
        <f t="shared" si="16"/>
        <v>2.0896209386281441</v>
      </c>
      <c r="AH47" s="20">
        <v>102</v>
      </c>
      <c r="AI47" s="8">
        <v>110.5</v>
      </c>
      <c r="AJ47" s="23">
        <f t="shared" si="17"/>
        <v>-7.6923076923076934</v>
      </c>
      <c r="AL47" s="12">
        <f t="shared" si="18"/>
        <v>102</v>
      </c>
      <c r="AM47" s="38">
        <v>110.8</v>
      </c>
      <c r="AO47" s="6">
        <v>110.8</v>
      </c>
      <c r="AP47" s="12">
        <f t="shared" si="23"/>
        <v>-0.27075812274367195</v>
      </c>
    </row>
    <row r="48" spans="1:42">
      <c r="A48" s="1">
        <v>2015</v>
      </c>
      <c r="B48" s="1">
        <v>8</v>
      </c>
      <c r="D48" s="11">
        <v>39.5</v>
      </c>
      <c r="E48" s="17">
        <f t="shared" si="0"/>
        <v>101.79992</v>
      </c>
      <c r="F48" s="38">
        <v>108</v>
      </c>
      <c r="G48"/>
      <c r="H48" s="19">
        <f t="shared" si="6"/>
        <v>-5.7408148148148115</v>
      </c>
      <c r="I48" s="19">
        <v>64.400000000000006</v>
      </c>
      <c r="J48" s="35">
        <v>134.80000000000001</v>
      </c>
      <c r="K48" s="35">
        <v>87.8</v>
      </c>
      <c r="L48" s="10">
        <v>61.6</v>
      </c>
      <c r="N48" s="12">
        <f t="shared" si="24"/>
        <v>107.94480000000001</v>
      </c>
      <c r="O48" s="37">
        <f t="shared" si="7"/>
        <v>108</v>
      </c>
      <c r="P48" s="13">
        <f t="shared" si="8"/>
        <v>-5.1111111111097784E-2</v>
      </c>
      <c r="Q48" s="2">
        <f t="shared" si="20"/>
        <v>3.0015664180836024</v>
      </c>
      <c r="R48" s="12">
        <f t="shared" si="25"/>
        <v>107.9</v>
      </c>
      <c r="S48" s="37">
        <f t="shared" si="9"/>
        <v>108</v>
      </c>
      <c r="T48" s="13">
        <f t="shared" si="10"/>
        <v>-9.2592592592595224E-2</v>
      </c>
      <c r="U48" s="23">
        <f t="shared" si="21"/>
        <v>1.9542174165932333</v>
      </c>
      <c r="V48" s="12">
        <f t="shared" si="26"/>
        <v>105.64160000000001</v>
      </c>
      <c r="W48" s="37">
        <f t="shared" si="11"/>
        <v>108</v>
      </c>
      <c r="X48" s="13">
        <f t="shared" si="27"/>
        <v>-2.1837037037036993</v>
      </c>
      <c r="Z48" s="13">
        <f t="shared" si="12"/>
        <v>104.89400000000001</v>
      </c>
      <c r="AA48" s="37">
        <f t="shared" si="13"/>
        <v>108</v>
      </c>
      <c r="AB48" s="13">
        <f t="shared" si="14"/>
        <v>-2.8759259259259267</v>
      </c>
      <c r="AC48">
        <f t="shared" si="22"/>
        <v>-5.5865827618757784</v>
      </c>
      <c r="AD48" s="12">
        <f t="shared" si="28"/>
        <v>107.92240000000001</v>
      </c>
      <c r="AE48" s="37">
        <f t="shared" si="15"/>
        <v>108</v>
      </c>
      <c r="AF48" s="13">
        <f t="shared" si="16"/>
        <v>-7.1851851851846504E-2</v>
      </c>
      <c r="AH48" s="20">
        <v>101.1</v>
      </c>
      <c r="AI48" s="8">
        <v>108.59</v>
      </c>
      <c r="AJ48" s="23">
        <f t="shared" si="17"/>
        <v>-6.8975043742517812</v>
      </c>
      <c r="AL48" s="12">
        <f t="shared" si="18"/>
        <v>101.1</v>
      </c>
      <c r="AM48" s="38">
        <v>108</v>
      </c>
      <c r="AO48" s="6">
        <v>108</v>
      </c>
      <c r="AP48" s="12">
        <f t="shared" si="23"/>
        <v>0.54629629629630472</v>
      </c>
    </row>
    <row r="49" spans="1:42">
      <c r="A49" s="1">
        <v>2015</v>
      </c>
      <c r="B49" s="1">
        <v>9</v>
      </c>
      <c r="D49" s="11">
        <v>49.3</v>
      </c>
      <c r="E49" s="17">
        <f t="shared" si="0"/>
        <v>111.178128</v>
      </c>
      <c r="F49" s="38">
        <v>102.7</v>
      </c>
      <c r="G49"/>
      <c r="H49" s="19">
        <f t="shared" si="6"/>
        <v>8.2552366114897637</v>
      </c>
      <c r="I49" s="19">
        <v>78.599999999999994</v>
      </c>
      <c r="J49" s="35">
        <v>153.5</v>
      </c>
      <c r="K49" s="35">
        <v>97.9</v>
      </c>
      <c r="L49" s="10">
        <v>72.5</v>
      </c>
      <c r="N49" s="12">
        <f t="shared" si="24"/>
        <v>114.041</v>
      </c>
      <c r="O49" s="37">
        <f t="shared" si="7"/>
        <v>102.7</v>
      </c>
      <c r="P49" s="13">
        <f t="shared" si="8"/>
        <v>11.042843232716649</v>
      </c>
      <c r="Q49" s="2">
        <f t="shared" si="20"/>
        <v>4.5531796409197289</v>
      </c>
      <c r="R49" s="12">
        <f t="shared" si="25"/>
        <v>112.95</v>
      </c>
      <c r="S49" s="37">
        <f t="shared" si="9"/>
        <v>102.7</v>
      </c>
      <c r="T49" s="13">
        <f t="shared" si="10"/>
        <v>9.9805258033106128</v>
      </c>
      <c r="U49" s="23">
        <f t="shared" si="21"/>
        <v>2.9480989487773286</v>
      </c>
      <c r="V49" s="12">
        <f t="shared" si="26"/>
        <v>113.01</v>
      </c>
      <c r="W49" s="37">
        <f t="shared" si="11"/>
        <v>102.7</v>
      </c>
      <c r="X49" s="13">
        <f t="shared" si="27"/>
        <v>10.038948393378774</v>
      </c>
      <c r="Z49" s="13">
        <f t="shared" si="12"/>
        <v>113.911</v>
      </c>
      <c r="AA49" s="37">
        <f t="shared" si="13"/>
        <v>102.7</v>
      </c>
      <c r="AB49" s="13">
        <f t="shared" si="14"/>
        <v>10.916260954235639</v>
      </c>
      <c r="AC49">
        <f t="shared" si="22"/>
        <v>-3.76007815042091</v>
      </c>
      <c r="AD49" s="12">
        <f t="shared" si="28"/>
        <v>113.49549999999999</v>
      </c>
      <c r="AE49" s="37">
        <f t="shared" si="15"/>
        <v>102.7</v>
      </c>
      <c r="AF49" s="13">
        <f t="shared" si="16"/>
        <v>10.511684518013624</v>
      </c>
      <c r="AH49" s="20">
        <v>110.3</v>
      </c>
      <c r="AI49" s="8">
        <v>103.04</v>
      </c>
      <c r="AJ49" s="23">
        <f t="shared" si="17"/>
        <v>7.0458074534161454</v>
      </c>
      <c r="AL49" s="12">
        <f t="shared" si="18"/>
        <v>110.3</v>
      </c>
      <c r="AM49" s="38">
        <v>102.7</v>
      </c>
      <c r="AO49" s="6">
        <v>102.7</v>
      </c>
      <c r="AP49" s="12">
        <f t="shared" si="23"/>
        <v>0.33106134371958262</v>
      </c>
    </row>
    <row r="50" spans="1:42">
      <c r="A50" s="1">
        <v>2015</v>
      </c>
      <c r="B50" s="1">
        <v>10</v>
      </c>
      <c r="D50" s="11">
        <v>39.299999999999997</v>
      </c>
      <c r="E50" s="17">
        <f t="shared" si="0"/>
        <v>101.60852800000001</v>
      </c>
      <c r="F50" s="38">
        <v>103.3</v>
      </c>
      <c r="G50"/>
      <c r="H50" s="19">
        <f t="shared" si="6"/>
        <v>-1.6374365924491769</v>
      </c>
      <c r="I50" s="19">
        <v>63.6</v>
      </c>
      <c r="J50" s="35">
        <v>133.4</v>
      </c>
      <c r="K50" s="35">
        <v>84.9</v>
      </c>
      <c r="L50" s="10">
        <v>59.5</v>
      </c>
      <c r="N50" s="12">
        <f t="shared" si="24"/>
        <v>107.48840000000001</v>
      </c>
      <c r="O50" s="37">
        <f t="shared" si="7"/>
        <v>103.3</v>
      </c>
      <c r="P50" s="13">
        <f t="shared" si="8"/>
        <v>4.054598257502434</v>
      </c>
      <c r="Q50" s="2">
        <f t="shared" si="20"/>
        <v>4.8143257577772776</v>
      </c>
      <c r="R50" s="12">
        <f t="shared" si="25"/>
        <v>106.45</v>
      </c>
      <c r="S50" s="37">
        <f t="shared" si="9"/>
        <v>103.3</v>
      </c>
      <c r="T50" s="13">
        <f t="shared" si="10"/>
        <v>3.0493707647628412</v>
      </c>
      <c r="U50" s="23">
        <f t="shared" si="21"/>
        <v>3.0900551985093494</v>
      </c>
      <c r="V50" s="12">
        <f t="shared" si="26"/>
        <v>104.22200000000001</v>
      </c>
      <c r="W50" s="37">
        <f t="shared" si="11"/>
        <v>103.3</v>
      </c>
      <c r="X50" s="13">
        <f t="shared" si="27"/>
        <v>0.89254598257504369</v>
      </c>
      <c r="Z50" s="13">
        <f t="shared" si="12"/>
        <v>104.386</v>
      </c>
      <c r="AA50" s="37">
        <f t="shared" si="13"/>
        <v>103.3</v>
      </c>
      <c r="AB50" s="13">
        <f t="shared" si="14"/>
        <v>1.0513068731848847</v>
      </c>
      <c r="AC50">
        <f t="shared" si="22"/>
        <v>-2.222761644166185</v>
      </c>
      <c r="AD50" s="12">
        <f t="shared" si="28"/>
        <v>106.9692</v>
      </c>
      <c r="AE50" s="37">
        <f t="shared" si="15"/>
        <v>103.3</v>
      </c>
      <c r="AF50" s="13">
        <f t="shared" si="16"/>
        <v>3.5519845111326305</v>
      </c>
      <c r="AH50" s="20">
        <v>100.5</v>
      </c>
      <c r="AI50" s="8">
        <v>103.3</v>
      </c>
      <c r="AJ50" s="23">
        <f t="shared" si="17"/>
        <v>-2.7105517909002828</v>
      </c>
      <c r="AL50" s="12">
        <f t="shared" si="18"/>
        <v>100.5</v>
      </c>
      <c r="AM50" s="38">
        <v>103.3</v>
      </c>
      <c r="AO50" s="6">
        <v>103.3</v>
      </c>
      <c r="AP50" s="12">
        <f t="shared" si="23"/>
        <v>0</v>
      </c>
    </row>
    <row r="51" spans="1:42">
      <c r="A51" s="1">
        <v>2015</v>
      </c>
      <c r="B51" s="1">
        <v>11</v>
      </c>
      <c r="D51" s="11">
        <v>39.700000000000003</v>
      </c>
      <c r="E51" s="17">
        <f t="shared" si="0"/>
        <v>101.99131199999999</v>
      </c>
      <c r="F51" s="38">
        <v>106.9</v>
      </c>
      <c r="G51"/>
      <c r="H51" s="19">
        <f t="shared" si="6"/>
        <v>-4.5918503274088067</v>
      </c>
      <c r="I51" s="19">
        <v>62.2</v>
      </c>
      <c r="J51" s="35">
        <v>155.69999999999999</v>
      </c>
      <c r="K51" s="35">
        <v>97.9</v>
      </c>
      <c r="L51" s="10">
        <v>61.8</v>
      </c>
      <c r="N51" s="12">
        <f t="shared" si="24"/>
        <v>114.75819999999999</v>
      </c>
      <c r="O51" s="37">
        <f t="shared" si="7"/>
        <v>106.9</v>
      </c>
      <c r="P51" s="13">
        <f t="shared" si="8"/>
        <v>7.3509822263797702</v>
      </c>
      <c r="Q51" s="2">
        <f t="shared" si="20"/>
        <v>4.2510590015353502</v>
      </c>
      <c r="R51" s="12">
        <f t="shared" si="25"/>
        <v>112.95</v>
      </c>
      <c r="S51" s="37">
        <f t="shared" si="9"/>
        <v>106.9</v>
      </c>
      <c r="T51" s="13">
        <f t="shared" si="10"/>
        <v>5.6594948550046809</v>
      </c>
      <c r="U51" s="23">
        <f t="shared" si="21"/>
        <v>2.6611224883818143</v>
      </c>
      <c r="V51" s="12">
        <f t="shared" si="26"/>
        <v>105.77680000000001</v>
      </c>
      <c r="W51" s="37">
        <f t="shared" si="11"/>
        <v>106.9</v>
      </c>
      <c r="X51" s="13">
        <f t="shared" si="27"/>
        <v>-1.0507015902712737</v>
      </c>
      <c r="Z51" s="13">
        <f t="shared" si="12"/>
        <v>103.497</v>
      </c>
      <c r="AA51" s="37">
        <f t="shared" si="13"/>
        <v>106.9</v>
      </c>
      <c r="AB51" s="13">
        <f t="shared" si="14"/>
        <v>-3.1833489242282553</v>
      </c>
      <c r="AC51">
        <f t="shared" si="22"/>
        <v>-1.7747281205322956</v>
      </c>
      <c r="AD51" s="12">
        <f t="shared" si="28"/>
        <v>113.85409999999999</v>
      </c>
      <c r="AE51" s="37">
        <f t="shared" si="15"/>
        <v>106.9</v>
      </c>
      <c r="AF51" s="13">
        <f t="shared" si="16"/>
        <v>6.5052385406922326</v>
      </c>
      <c r="AH51" s="20">
        <v>99.6</v>
      </c>
      <c r="AI51" s="8">
        <v>107.32</v>
      </c>
      <c r="AJ51" s="23">
        <f t="shared" si="17"/>
        <v>-7.1934401789042113</v>
      </c>
      <c r="AL51" s="12">
        <f t="shared" si="18"/>
        <v>99.6</v>
      </c>
      <c r="AM51" s="38">
        <v>106.9</v>
      </c>
      <c r="AO51" s="6">
        <v>106.9</v>
      </c>
      <c r="AP51" s="12">
        <f t="shared" si="23"/>
        <v>0.39289055191767375</v>
      </c>
    </row>
    <row r="52" spans="1:42">
      <c r="A52" s="1">
        <v>2015</v>
      </c>
      <c r="B52" s="1">
        <v>12</v>
      </c>
      <c r="D52" s="11">
        <v>36.299999999999997</v>
      </c>
      <c r="E52" s="17">
        <f t="shared" si="0"/>
        <v>98.737648000000007</v>
      </c>
      <c r="F52" s="38">
        <v>109.5</v>
      </c>
      <c r="G52"/>
      <c r="H52" s="19">
        <f t="shared" si="6"/>
        <v>-9.8286319634703148</v>
      </c>
      <c r="I52" s="19">
        <v>58</v>
      </c>
      <c r="J52" s="18">
        <v>128.19999999999999</v>
      </c>
      <c r="K52" s="18">
        <v>72.900000000000006</v>
      </c>
      <c r="L52" s="10">
        <v>54.1</v>
      </c>
      <c r="N52" s="12">
        <f t="shared" si="24"/>
        <v>105.7932</v>
      </c>
      <c r="O52" s="37">
        <f t="shared" si="7"/>
        <v>109.5</v>
      </c>
      <c r="P52" s="13">
        <f t="shared" si="8"/>
        <v>-3.3852054794520541</v>
      </c>
      <c r="Q52" s="2">
        <f t="shared" si="20"/>
        <v>3.879839641189093</v>
      </c>
      <c r="R52" s="12">
        <f t="shared" si="25"/>
        <v>100.45</v>
      </c>
      <c r="S52" s="37">
        <f t="shared" si="9"/>
        <v>109.5</v>
      </c>
      <c r="T52" s="13">
        <f t="shared" si="10"/>
        <v>-8.264840182648399</v>
      </c>
      <c r="U52" s="23">
        <f t="shared" si="21"/>
        <v>2.5328744083922756</v>
      </c>
      <c r="V52" s="12">
        <f t="shared" si="26"/>
        <v>100.5716</v>
      </c>
      <c r="W52" s="37">
        <f t="shared" si="11"/>
        <v>109.5</v>
      </c>
      <c r="X52" s="13">
        <f t="shared" si="27"/>
        <v>-8.1537899543378956</v>
      </c>
      <c r="Z52" s="13">
        <f t="shared" si="12"/>
        <v>100.83</v>
      </c>
      <c r="AA52" s="37">
        <f t="shared" si="13"/>
        <v>109.5</v>
      </c>
      <c r="AB52" s="13">
        <f t="shared" si="14"/>
        <v>-7.9178082191780845</v>
      </c>
      <c r="AC52">
        <f t="shared" si="22"/>
        <v>-1.3505531927456325</v>
      </c>
      <c r="AD52" s="12">
        <f t="shared" si="28"/>
        <v>103.1216</v>
      </c>
      <c r="AE52" s="37">
        <f t="shared" si="15"/>
        <v>109.5</v>
      </c>
      <c r="AF52" s="13">
        <f t="shared" si="16"/>
        <v>-5.8250228310502337</v>
      </c>
      <c r="AH52" s="20">
        <v>97</v>
      </c>
      <c r="AI52" s="8">
        <v>109.02</v>
      </c>
      <c r="AJ52" s="23">
        <f t="shared" si="17"/>
        <v>-11.025499908273702</v>
      </c>
      <c r="AL52" s="12">
        <f t="shared" si="18"/>
        <v>97</v>
      </c>
      <c r="AM52" s="38">
        <v>109.5</v>
      </c>
      <c r="AO52" s="6">
        <v>109.5</v>
      </c>
      <c r="AP52" s="12">
        <f t="shared" si="23"/>
        <v>-0.4383561643835634</v>
      </c>
    </row>
    <row r="53" spans="1:42">
      <c r="A53" s="1">
        <v>2016</v>
      </c>
      <c r="B53" s="1">
        <v>1</v>
      </c>
      <c r="C53">
        <v>2016</v>
      </c>
      <c r="D53" s="11">
        <v>33.700000000000003</v>
      </c>
      <c r="E53" s="17">
        <f t="shared" si="0"/>
        <v>96.249551999999994</v>
      </c>
      <c r="F53" s="38">
        <v>100.1</v>
      </c>
      <c r="G53">
        <v>5</v>
      </c>
      <c r="H53" s="19">
        <f t="shared" si="6"/>
        <v>-3.8466013986014076</v>
      </c>
      <c r="I53" s="19">
        <v>57</v>
      </c>
      <c r="J53" s="35">
        <v>149.6</v>
      </c>
      <c r="K53" s="35">
        <v>83.1</v>
      </c>
      <c r="L53" s="10">
        <v>50.4</v>
      </c>
      <c r="M53">
        <v>5</v>
      </c>
      <c r="N53" s="12">
        <f t="shared" si="24"/>
        <v>112.7696</v>
      </c>
      <c r="O53" s="37">
        <f t="shared" si="7"/>
        <v>100.1</v>
      </c>
      <c r="P53" s="13">
        <f t="shared" si="8"/>
        <v>12.656943056943078</v>
      </c>
      <c r="Q53" s="2">
        <f t="shared" si="20"/>
        <v>3.5917419949165819</v>
      </c>
      <c r="R53" s="12">
        <f t="shared" si="25"/>
        <v>105.55</v>
      </c>
      <c r="S53" s="37">
        <f t="shared" si="9"/>
        <v>100.1</v>
      </c>
      <c r="T53" s="13">
        <f t="shared" si="10"/>
        <v>5.4445554445554478</v>
      </c>
      <c r="U53" s="23">
        <f t="shared" si="21"/>
        <v>2.458359615410417</v>
      </c>
      <c r="V53" s="12">
        <f t="shared" si="26"/>
        <v>98.070400000000006</v>
      </c>
      <c r="W53" s="37">
        <f t="shared" si="11"/>
        <v>100.1</v>
      </c>
      <c r="X53" s="13">
        <f t="shared" si="27"/>
        <v>-2.0275724275724087</v>
      </c>
      <c r="Y53" s="2">
        <v>5</v>
      </c>
      <c r="Z53" s="13">
        <f t="shared" si="12"/>
        <v>100.19499999999999</v>
      </c>
      <c r="AA53" s="37">
        <f t="shared" si="13"/>
        <v>100.1</v>
      </c>
      <c r="AB53" s="13">
        <f t="shared" si="14"/>
        <v>9.490509490508714E-2</v>
      </c>
      <c r="AC53">
        <f t="shared" si="22"/>
        <v>-1.0769646501267183</v>
      </c>
      <c r="AD53" s="12">
        <f t="shared" si="28"/>
        <v>109.15979999999999</v>
      </c>
      <c r="AE53" s="37">
        <f t="shared" si="15"/>
        <v>100.1</v>
      </c>
      <c r="AF53" s="13">
        <f t="shared" si="16"/>
        <v>9.0507492507492486</v>
      </c>
      <c r="AG53" s="2">
        <v>5</v>
      </c>
      <c r="AH53" s="20">
        <v>96.4</v>
      </c>
      <c r="AI53" s="8">
        <v>100.33</v>
      </c>
      <c r="AJ53" s="23">
        <f t="shared" si="17"/>
        <v>-3.9170736569321178</v>
      </c>
      <c r="AL53" s="12">
        <f t="shared" si="18"/>
        <v>96.4</v>
      </c>
      <c r="AM53" s="38">
        <v>100.1</v>
      </c>
      <c r="AO53" s="6">
        <v>100.1</v>
      </c>
      <c r="AP53" s="12">
        <f t="shared" si="23"/>
        <v>0.22977022977023864</v>
      </c>
    </row>
    <row r="54" spans="1:42">
      <c r="A54" s="1">
        <v>2016</v>
      </c>
      <c r="B54" s="1">
        <v>2</v>
      </c>
      <c r="D54" s="11">
        <v>38.4</v>
      </c>
      <c r="E54" s="17">
        <f t="shared" si="0"/>
        <v>100.747264</v>
      </c>
      <c r="F54" s="38">
        <v>101</v>
      </c>
      <c r="G54"/>
      <c r="H54" s="19">
        <f t="shared" si="6"/>
        <v>-0.25023366336634467</v>
      </c>
      <c r="I54" s="19">
        <v>56.4</v>
      </c>
      <c r="J54" s="35">
        <v>175.3</v>
      </c>
      <c r="K54" s="35">
        <v>98.5</v>
      </c>
      <c r="L54" s="10">
        <v>56</v>
      </c>
      <c r="N54" s="12">
        <f t="shared" si="24"/>
        <v>121.1478</v>
      </c>
      <c r="O54" s="37">
        <f t="shared" si="7"/>
        <v>101</v>
      </c>
      <c r="P54" s="13">
        <f t="shared" si="8"/>
        <v>19.948316831683172</v>
      </c>
      <c r="Q54" s="2">
        <f t="shared" si="20"/>
        <v>3.4972239130687068</v>
      </c>
      <c r="R54" s="12">
        <f t="shared" si="25"/>
        <v>113.25</v>
      </c>
      <c r="S54" s="37">
        <f t="shared" si="9"/>
        <v>101</v>
      </c>
      <c r="T54" s="13">
        <f t="shared" si="10"/>
        <v>12.128712871287135</v>
      </c>
      <c r="U54" s="23">
        <f t="shared" si="21"/>
        <v>2.6339541289891049</v>
      </c>
      <c r="V54" s="12">
        <f t="shared" si="26"/>
        <v>101.85599999999999</v>
      </c>
      <c r="W54" s="37">
        <f t="shared" si="11"/>
        <v>101</v>
      </c>
      <c r="X54" s="13">
        <f t="shared" si="27"/>
        <v>0.84752475247525183</v>
      </c>
      <c r="Z54" s="13">
        <f t="shared" si="12"/>
        <v>99.813999999999993</v>
      </c>
      <c r="AA54" s="37">
        <f t="shared" si="13"/>
        <v>101</v>
      </c>
      <c r="AB54" s="13">
        <f t="shared" si="14"/>
        <v>-1.1742574257425815</v>
      </c>
      <c r="AC54">
        <f t="shared" si="22"/>
        <v>-0.55135274971356252</v>
      </c>
      <c r="AD54" s="12">
        <f t="shared" si="28"/>
        <v>117.19890000000001</v>
      </c>
      <c r="AE54" s="37">
        <f t="shared" si="15"/>
        <v>101</v>
      </c>
      <c r="AF54" s="13">
        <f t="shared" si="16"/>
        <v>16.038514851485147</v>
      </c>
      <c r="AH54" s="20">
        <v>96</v>
      </c>
      <c r="AI54" s="8">
        <v>101.17</v>
      </c>
      <c r="AJ54" s="23">
        <f t="shared" si="17"/>
        <v>-5.1102105367203734</v>
      </c>
      <c r="AL54" s="12">
        <f t="shared" si="18"/>
        <v>96</v>
      </c>
      <c r="AM54" s="38">
        <v>101</v>
      </c>
      <c r="AO54" s="6">
        <v>101</v>
      </c>
      <c r="AP54" s="12">
        <f t="shared" si="23"/>
        <v>0.16831683168317113</v>
      </c>
    </row>
    <row r="55" spans="1:42">
      <c r="A55" s="1">
        <v>2016</v>
      </c>
      <c r="B55" s="1">
        <v>3</v>
      </c>
      <c r="D55" s="11">
        <v>30.5</v>
      </c>
      <c r="E55" s="17">
        <f t="shared" si="0"/>
        <v>93.187280000000001</v>
      </c>
      <c r="F55" s="38">
        <v>90.6</v>
      </c>
      <c r="G55"/>
      <c r="H55" s="19">
        <f t="shared" si="6"/>
        <v>2.8557174392935991</v>
      </c>
      <c r="I55" s="19">
        <v>54.1</v>
      </c>
      <c r="J55" s="35">
        <v>103.2</v>
      </c>
      <c r="K55" s="35">
        <v>63.6</v>
      </c>
      <c r="L55" s="10">
        <v>40.9</v>
      </c>
      <c r="N55" s="12">
        <f t="shared" si="24"/>
        <v>97.643200000000007</v>
      </c>
      <c r="O55" s="37">
        <f t="shared" si="7"/>
        <v>90.6</v>
      </c>
      <c r="P55" s="13">
        <f t="shared" si="8"/>
        <v>7.7739514348785974</v>
      </c>
      <c r="Q55" s="2">
        <f t="shared" si="20"/>
        <v>3.1099020653589395</v>
      </c>
      <c r="R55" s="12">
        <f t="shared" si="25"/>
        <v>95.8</v>
      </c>
      <c r="S55" s="37">
        <f t="shared" si="9"/>
        <v>90.6</v>
      </c>
      <c r="T55" s="13">
        <f t="shared" si="10"/>
        <v>5.7395143487858746</v>
      </c>
      <c r="U55" s="23">
        <f t="shared" si="21"/>
        <v>2.6553387409146865</v>
      </c>
      <c r="V55" s="12">
        <f t="shared" si="26"/>
        <v>91.648400000000009</v>
      </c>
      <c r="W55" s="37">
        <f t="shared" si="11"/>
        <v>90.6</v>
      </c>
      <c r="X55" s="13">
        <f t="shared" si="27"/>
        <v>1.1571743929359855</v>
      </c>
      <c r="Z55" s="13">
        <f t="shared" si="12"/>
        <v>98.353499999999997</v>
      </c>
      <c r="AA55" s="37">
        <f t="shared" si="13"/>
        <v>90.6</v>
      </c>
      <c r="AB55" s="13">
        <f t="shared" si="14"/>
        <v>8.5579470198675551</v>
      </c>
      <c r="AC55">
        <f t="shared" si="22"/>
        <v>-0.29639908571882029</v>
      </c>
      <c r="AD55" s="12">
        <f t="shared" si="28"/>
        <v>96.721599999999995</v>
      </c>
      <c r="AE55" s="37">
        <f t="shared" si="15"/>
        <v>90.6</v>
      </c>
      <c r="AF55" s="13">
        <f t="shared" si="16"/>
        <v>6.7567328918322289</v>
      </c>
      <c r="AH55" s="20">
        <v>94.5</v>
      </c>
      <c r="AI55" s="8">
        <v>90.5</v>
      </c>
      <c r="AJ55" s="23">
        <f t="shared" si="17"/>
        <v>4.4198895027624445</v>
      </c>
      <c r="AL55" s="33">
        <f>AVERAGE(AL4:AL54)</f>
        <v>116.88039215686275</v>
      </c>
      <c r="AM55" s="32">
        <f>AVERAGE(AM5:AM54)</f>
        <v>125.17200000000003</v>
      </c>
      <c r="AO55" s="6">
        <v>90.6</v>
      </c>
      <c r="AP55" s="12">
        <f t="shared" si="23"/>
        <v>-0.11037527593818197</v>
      </c>
    </row>
    <row r="56" spans="1:42">
      <c r="A56" s="1">
        <v>2016</v>
      </c>
      <c r="B56" s="1">
        <v>4</v>
      </c>
      <c r="D56" s="11">
        <v>26.6</v>
      </c>
      <c r="E56" s="17">
        <f t="shared" si="0"/>
        <v>89.45513600000001</v>
      </c>
      <c r="F56" s="38">
        <v>94</v>
      </c>
      <c r="G56"/>
      <c r="H56" s="19">
        <f t="shared" si="6"/>
        <v>-4.834961702127643</v>
      </c>
      <c r="I56" s="19">
        <v>37.9</v>
      </c>
      <c r="J56" s="35">
        <v>81.099999999999994</v>
      </c>
      <c r="K56" s="35">
        <v>57.5</v>
      </c>
      <c r="L56" s="10">
        <v>39.200000000000003</v>
      </c>
      <c r="N56" s="12">
        <f t="shared" si="24"/>
        <v>90.438599999999994</v>
      </c>
      <c r="O56" s="37">
        <f t="shared" si="7"/>
        <v>94</v>
      </c>
      <c r="P56" s="13">
        <f t="shared" si="8"/>
        <v>-3.7887234042553217</v>
      </c>
      <c r="Q56" s="2">
        <f t="shared" si="20"/>
        <v>2.2632252598596359</v>
      </c>
      <c r="R56" s="12">
        <f t="shared" si="25"/>
        <v>92.75</v>
      </c>
      <c r="S56" s="37">
        <f t="shared" si="9"/>
        <v>94</v>
      </c>
      <c r="T56" s="13">
        <f t="shared" si="10"/>
        <v>-1.3297872340425556</v>
      </c>
      <c r="U56" s="23">
        <f t="shared" si="21"/>
        <v>2.2254211341460621</v>
      </c>
      <c r="V56" s="12">
        <f t="shared" si="26"/>
        <v>90.499200000000002</v>
      </c>
      <c r="W56" s="37">
        <f t="shared" si="11"/>
        <v>94</v>
      </c>
      <c r="X56" s="13">
        <f t="shared" si="27"/>
        <v>-3.7242553191489378</v>
      </c>
      <c r="Z56" s="13">
        <f t="shared" si="12"/>
        <v>88.066499999999991</v>
      </c>
      <c r="AA56" s="37">
        <f t="shared" si="13"/>
        <v>94</v>
      </c>
      <c r="AB56" s="13">
        <f t="shared" si="14"/>
        <v>-6.3122340425532002</v>
      </c>
      <c r="AC56">
        <f t="shared" si="22"/>
        <v>-0.64398423743109789</v>
      </c>
      <c r="AD56" s="12">
        <f t="shared" si="28"/>
        <v>91.594300000000004</v>
      </c>
      <c r="AE56" s="37">
        <f t="shared" si="15"/>
        <v>94</v>
      </c>
      <c r="AF56" s="13">
        <f t="shared" si="16"/>
        <v>-2.5592553191489316</v>
      </c>
      <c r="AH56" s="20">
        <v>84.8</v>
      </c>
      <c r="AI56" s="8">
        <v>94.12</v>
      </c>
      <c r="AJ56" s="23">
        <f t="shared" si="17"/>
        <v>-9.9022524436889228</v>
      </c>
      <c r="AM56" s="21">
        <f>AL55/AM55*100-100</f>
        <v>-6.6241714146432713</v>
      </c>
      <c r="AO56" s="6">
        <v>94</v>
      </c>
      <c r="AP56" s="12">
        <f t="shared" si="23"/>
        <v>0.1276595744680975</v>
      </c>
    </row>
    <row r="57" spans="1:42">
      <c r="A57" s="1">
        <v>2016</v>
      </c>
      <c r="B57" s="1">
        <v>5</v>
      </c>
      <c r="D57" s="11">
        <v>33.700000000000003</v>
      </c>
      <c r="E57" s="17">
        <f t="shared" si="0"/>
        <v>96.249551999999994</v>
      </c>
      <c r="F57" s="38">
        <v>95.3</v>
      </c>
      <c r="G57"/>
      <c r="H57" s="19">
        <f t="shared" si="6"/>
        <v>0.99638195173137944</v>
      </c>
      <c r="I57" s="19">
        <v>51.5</v>
      </c>
      <c r="J57" s="35">
        <v>88.6</v>
      </c>
      <c r="K57" s="35">
        <v>67</v>
      </c>
      <c r="L57" s="10">
        <v>48.9</v>
      </c>
      <c r="N57" s="12">
        <f t="shared" si="24"/>
        <v>92.883600000000001</v>
      </c>
      <c r="O57" s="37">
        <f t="shared" si="7"/>
        <v>95.3</v>
      </c>
      <c r="P57" s="13">
        <f t="shared" si="8"/>
        <v>-2.5355718782791143</v>
      </c>
      <c r="Q57" s="2">
        <f t="shared" si="20"/>
        <v>1.7130102098922073</v>
      </c>
      <c r="R57" s="12">
        <f t="shared" si="25"/>
        <v>97.5</v>
      </c>
      <c r="S57" s="37">
        <f t="shared" si="9"/>
        <v>95.3</v>
      </c>
      <c r="T57" s="13">
        <f t="shared" si="10"/>
        <v>2.3084994753410371</v>
      </c>
      <c r="U57" s="23">
        <f t="shared" si="21"/>
        <v>2.1001305517498761</v>
      </c>
      <c r="V57" s="12">
        <f t="shared" si="26"/>
        <v>97.056399999999996</v>
      </c>
      <c r="W57" s="37">
        <f t="shared" si="11"/>
        <v>95.3</v>
      </c>
      <c r="X57" s="13">
        <f t="shared" si="27"/>
        <v>1.8430220356768103</v>
      </c>
      <c r="Z57" s="13">
        <f t="shared" si="12"/>
        <v>96.702500000000001</v>
      </c>
      <c r="AA57" s="37">
        <f t="shared" si="13"/>
        <v>95.3</v>
      </c>
      <c r="AB57" s="13">
        <f t="shared" si="14"/>
        <v>1.4716684155299049</v>
      </c>
      <c r="AC57">
        <f t="shared" si="22"/>
        <v>-0.53684943990001521</v>
      </c>
      <c r="AD57" s="12">
        <f t="shared" si="28"/>
        <v>95.191800000000001</v>
      </c>
      <c r="AE57" s="37">
        <f t="shared" si="15"/>
        <v>95.3</v>
      </c>
      <c r="AF57" s="13">
        <f t="shared" si="16"/>
        <v>-0.11353620146904575</v>
      </c>
      <c r="AH57" s="20">
        <v>92.9</v>
      </c>
      <c r="AI57" s="8">
        <v>95.47</v>
      </c>
      <c r="AJ57" s="23">
        <f t="shared" si="17"/>
        <v>-2.6919451136482593</v>
      </c>
      <c r="AM57" s="8" t="s">
        <v>76</v>
      </c>
      <c r="AO57" s="6">
        <v>95.3</v>
      </c>
      <c r="AP57" s="12">
        <f t="shared" si="23"/>
        <v>0.17838405036725646</v>
      </c>
    </row>
    <row r="58" spans="1:42">
      <c r="A58" s="1">
        <v>2016</v>
      </c>
      <c r="B58" s="1">
        <v>6</v>
      </c>
      <c r="D58" s="11">
        <v>13.1</v>
      </c>
      <c r="E58" s="17">
        <f t="shared" si="0"/>
        <v>76.536175999999998</v>
      </c>
      <c r="F58" s="38">
        <v>84.5</v>
      </c>
      <c r="G58"/>
      <c r="H58" s="19">
        <f t="shared" si="6"/>
        <v>-9.4246437869822586</v>
      </c>
      <c r="I58" s="19">
        <v>20.5</v>
      </c>
      <c r="J58" s="35">
        <v>40.299999999999997</v>
      </c>
      <c r="K58" s="35">
        <v>30.7</v>
      </c>
      <c r="L58" s="10">
        <v>19.3</v>
      </c>
      <c r="N58" s="12">
        <f t="shared" si="24"/>
        <v>77.137799999999999</v>
      </c>
      <c r="O58" s="37">
        <f t="shared" si="7"/>
        <v>84.5</v>
      </c>
      <c r="P58" s="13">
        <f t="shared" si="8"/>
        <v>-8.7126627218934942</v>
      </c>
      <c r="Q58" s="2">
        <f t="shared" si="20"/>
        <v>1.7577036232892891</v>
      </c>
      <c r="R58" s="12">
        <f t="shared" si="25"/>
        <v>79.349999999999994</v>
      </c>
      <c r="S58" s="37">
        <f t="shared" si="9"/>
        <v>84.5</v>
      </c>
      <c r="T58" s="13">
        <f t="shared" si="10"/>
        <v>-6.0946745562130218</v>
      </c>
      <c r="U58" s="23">
        <f t="shared" si="21"/>
        <v>2.6822103606230026</v>
      </c>
      <c r="V58" s="12">
        <f t="shared" si="26"/>
        <v>77.046800000000005</v>
      </c>
      <c r="W58" s="37">
        <f t="shared" si="11"/>
        <v>84.5</v>
      </c>
      <c r="X58" s="13">
        <f t="shared" si="27"/>
        <v>-8.820355029585798</v>
      </c>
      <c r="Z58" s="13">
        <f t="shared" si="12"/>
        <v>77.017499999999998</v>
      </c>
      <c r="AA58" s="37">
        <f t="shared" si="13"/>
        <v>84.5</v>
      </c>
      <c r="AB58" s="13">
        <f t="shared" si="14"/>
        <v>-8.8550295857988175</v>
      </c>
      <c r="AC58">
        <f t="shared" si="22"/>
        <v>0.13172929636278793</v>
      </c>
      <c r="AD58" s="12">
        <f t="shared" si="28"/>
        <v>78.243899999999996</v>
      </c>
      <c r="AE58" s="37">
        <f t="shared" si="15"/>
        <v>84.5</v>
      </c>
      <c r="AF58" s="13">
        <f t="shared" si="16"/>
        <v>-7.4036686390532651</v>
      </c>
      <c r="AH58" s="20">
        <v>75.400000000000006</v>
      </c>
      <c r="AI58" s="8">
        <v>84.55</v>
      </c>
      <c r="AJ58" s="23">
        <f t="shared" si="17"/>
        <v>-10.821998817267868</v>
      </c>
      <c r="AM58" s="6" t="s">
        <v>190</v>
      </c>
      <c r="AO58" s="6">
        <v>84.5</v>
      </c>
      <c r="AP58" s="12">
        <f t="shared" si="23"/>
        <v>5.9171597633138617E-2</v>
      </c>
    </row>
    <row r="59" spans="1:42">
      <c r="A59" s="1">
        <v>2016</v>
      </c>
      <c r="B59" s="1">
        <v>7</v>
      </c>
      <c r="D59" s="11">
        <v>21.3</v>
      </c>
      <c r="E59" s="17">
        <f t="shared" si="0"/>
        <v>84.383248000000009</v>
      </c>
      <c r="F59" s="38">
        <v>88.9</v>
      </c>
      <c r="G59"/>
      <c r="H59" s="19">
        <f t="shared" si="6"/>
        <v>-5.0807109111360944</v>
      </c>
      <c r="I59" s="19">
        <v>32.4</v>
      </c>
      <c r="J59" s="35">
        <v>65.900000000000006</v>
      </c>
      <c r="K59" s="35">
        <v>48.2</v>
      </c>
      <c r="L59" s="10">
        <v>36.799999999999997</v>
      </c>
      <c r="N59" s="12">
        <f t="shared" si="24"/>
        <v>85.483400000000003</v>
      </c>
      <c r="O59" s="37">
        <f t="shared" si="7"/>
        <v>88.9</v>
      </c>
      <c r="P59" s="13">
        <f t="shared" si="8"/>
        <v>-3.84319460067492</v>
      </c>
      <c r="Q59" s="2">
        <f t="shared" si="20"/>
        <v>1.7349861162199052</v>
      </c>
      <c r="R59" s="12">
        <f t="shared" si="25"/>
        <v>88.1</v>
      </c>
      <c r="S59" s="37">
        <f t="shared" si="9"/>
        <v>88.9</v>
      </c>
      <c r="T59" s="13">
        <f t="shared" si="10"/>
        <v>-0.89988751406076517</v>
      </c>
      <c r="U59" s="23">
        <f t="shared" si="21"/>
        <v>3.4184692292632879</v>
      </c>
      <c r="V59" s="12">
        <f t="shared" si="26"/>
        <v>88.876800000000003</v>
      </c>
      <c r="W59" s="37">
        <f t="shared" si="11"/>
        <v>88.9</v>
      </c>
      <c r="X59" s="13">
        <f t="shared" si="27"/>
        <v>-2.6096737907764123E-2</v>
      </c>
      <c r="Z59" s="13">
        <f t="shared" si="12"/>
        <v>84.573999999999998</v>
      </c>
      <c r="AA59" s="37">
        <f t="shared" si="13"/>
        <v>88.9</v>
      </c>
      <c r="AB59" s="13">
        <f t="shared" si="14"/>
        <v>-4.8661417322834666</v>
      </c>
      <c r="AC59">
        <f t="shared" si="22"/>
        <v>0.94199734701599347</v>
      </c>
      <c r="AD59" s="12">
        <f t="shared" si="28"/>
        <v>86.791699999999992</v>
      </c>
      <c r="AE59" s="37">
        <f t="shared" si="15"/>
        <v>88.9</v>
      </c>
      <c r="AF59" s="13">
        <f t="shared" si="16"/>
        <v>-2.3715410573678497</v>
      </c>
      <c r="AH59" s="20">
        <v>81.7</v>
      </c>
      <c r="AI59" s="8">
        <v>89.12</v>
      </c>
      <c r="AJ59" s="23">
        <f t="shared" si="17"/>
        <v>-8.3258527827648123</v>
      </c>
      <c r="AM59" s="6" t="s">
        <v>191</v>
      </c>
      <c r="AO59" s="6">
        <v>88.9</v>
      </c>
      <c r="AP59" s="12">
        <f t="shared" si="23"/>
        <v>0.24746906636670474</v>
      </c>
    </row>
    <row r="60" spans="1:42">
      <c r="A60" s="1">
        <v>2016</v>
      </c>
      <c r="B60" s="1">
        <v>8</v>
      </c>
      <c r="D60" s="11">
        <v>33</v>
      </c>
      <c r="E60" s="17">
        <f t="shared" si="0"/>
        <v>95.579679999999996</v>
      </c>
      <c r="F60" s="38">
        <v>87.1</v>
      </c>
      <c r="G60"/>
      <c r="H60" s="19">
        <f t="shared" si="6"/>
        <v>9.7355683122847267</v>
      </c>
      <c r="I60" s="19">
        <v>50.2</v>
      </c>
      <c r="J60" s="35">
        <v>78.5</v>
      </c>
      <c r="K60" s="35">
        <v>59.9</v>
      </c>
      <c r="L60" s="10">
        <v>50.4</v>
      </c>
      <c r="N60" s="12">
        <f t="shared" si="24"/>
        <v>89.591000000000008</v>
      </c>
      <c r="O60" s="37">
        <f t="shared" si="7"/>
        <v>87.1</v>
      </c>
      <c r="P60" s="13">
        <f t="shared" si="8"/>
        <v>2.8599311136624692</v>
      </c>
      <c r="Q60" s="2">
        <f t="shared" si="20"/>
        <v>0.68505292066762813</v>
      </c>
      <c r="R60" s="12">
        <f t="shared" si="25"/>
        <v>93.95</v>
      </c>
      <c r="S60" s="37">
        <f t="shared" si="9"/>
        <v>87.1</v>
      </c>
      <c r="T60" s="13">
        <f t="shared" si="10"/>
        <v>7.8645235361653363</v>
      </c>
      <c r="U60" s="23">
        <f t="shared" si="21"/>
        <v>3.2561948281043667</v>
      </c>
      <c r="V60" s="12">
        <f t="shared" si="26"/>
        <v>98.070400000000006</v>
      </c>
      <c r="W60" s="37">
        <f t="shared" si="11"/>
        <v>87.1</v>
      </c>
      <c r="X60" s="13">
        <f t="shared" si="27"/>
        <v>12.595177956371998</v>
      </c>
      <c r="Z60" s="13">
        <f t="shared" si="12"/>
        <v>95.87700000000001</v>
      </c>
      <c r="AA60" s="37">
        <f t="shared" si="13"/>
        <v>87.1</v>
      </c>
      <c r="AB60" s="13">
        <f t="shared" si="14"/>
        <v>10.076923076923094</v>
      </c>
      <c r="AC60">
        <f t="shared" si="22"/>
        <v>1.6228078478206183</v>
      </c>
      <c r="AD60" s="12">
        <f t="shared" si="28"/>
        <v>91.770499999999998</v>
      </c>
      <c r="AE60" s="37">
        <f t="shared" si="15"/>
        <v>87.1</v>
      </c>
      <c r="AF60" s="13">
        <f t="shared" si="16"/>
        <v>5.3622273249138885</v>
      </c>
      <c r="AH60" s="20">
        <v>92.1</v>
      </c>
      <c r="AI60" s="8">
        <v>87.25</v>
      </c>
      <c r="AJ60" s="23">
        <f t="shared" si="17"/>
        <v>5.5587392550143164</v>
      </c>
      <c r="AM60" s="8" t="s">
        <v>77</v>
      </c>
      <c r="AO60" s="6">
        <v>87.1</v>
      </c>
      <c r="AP60" s="12">
        <f t="shared" si="23"/>
        <v>0.17221584385764288</v>
      </c>
    </row>
    <row r="61" spans="1:42">
      <c r="A61" s="1">
        <v>2016</v>
      </c>
      <c r="B61" s="1">
        <v>9</v>
      </c>
      <c r="D61" s="11">
        <v>27.7</v>
      </c>
      <c r="E61" s="17">
        <f t="shared" si="0"/>
        <v>90.507791999999995</v>
      </c>
      <c r="F61" s="38">
        <v>88.7</v>
      </c>
      <c r="G61"/>
      <c r="H61" s="19">
        <f t="shared" si="6"/>
        <v>2.0380969560315663</v>
      </c>
      <c r="I61" s="19">
        <v>44.6</v>
      </c>
      <c r="J61" s="35">
        <v>72.599999999999994</v>
      </c>
      <c r="K61" s="35">
        <v>53.9</v>
      </c>
      <c r="L61" s="10">
        <v>37.4</v>
      </c>
      <c r="N61" s="12">
        <f t="shared" si="24"/>
        <v>87.667599999999993</v>
      </c>
      <c r="O61" s="37">
        <f t="shared" si="7"/>
        <v>88.7</v>
      </c>
      <c r="P61" s="13">
        <f t="shared" si="8"/>
        <v>-1.1639233370913331</v>
      </c>
      <c r="Q61" s="2">
        <f t="shared" si="20"/>
        <v>-0.38474919831762716</v>
      </c>
      <c r="R61" s="12">
        <f t="shared" si="25"/>
        <v>90.95</v>
      </c>
      <c r="S61" s="37">
        <f t="shared" si="9"/>
        <v>88.7</v>
      </c>
      <c r="T61" s="13">
        <f t="shared" si="10"/>
        <v>2.5366403607666399</v>
      </c>
      <c r="U61" s="23">
        <f t="shared" si="21"/>
        <v>2.7653314288617366</v>
      </c>
      <c r="V61" s="12">
        <f t="shared" si="26"/>
        <v>89.282399999999996</v>
      </c>
      <c r="W61" s="37">
        <f t="shared" si="11"/>
        <v>88.7</v>
      </c>
      <c r="X61" s="13">
        <f t="shared" si="27"/>
        <v>0.65659526493797671</v>
      </c>
      <c r="Z61" s="13">
        <f t="shared" si="12"/>
        <v>92.320999999999998</v>
      </c>
      <c r="AA61" s="37">
        <f t="shared" si="13"/>
        <v>88.7</v>
      </c>
      <c r="AB61" s="13">
        <f t="shared" si="14"/>
        <v>4.082299887260433</v>
      </c>
      <c r="AC61">
        <f t="shared" si="22"/>
        <v>1.7109006941938112</v>
      </c>
      <c r="AD61" s="12">
        <f t="shared" si="28"/>
        <v>89.308799999999991</v>
      </c>
      <c r="AE61" s="37">
        <f t="shared" si="15"/>
        <v>88.7</v>
      </c>
      <c r="AF61" s="13">
        <f t="shared" si="16"/>
        <v>0.6863585118376534</v>
      </c>
      <c r="AH61" s="20">
        <v>88.7</v>
      </c>
      <c r="AI61" s="8">
        <v>88.39</v>
      </c>
      <c r="AJ61" s="23">
        <f t="shared" si="17"/>
        <v>0.35071840705963098</v>
      </c>
      <c r="AM61" s="8" t="s">
        <v>78</v>
      </c>
      <c r="AO61" s="6">
        <v>88.7</v>
      </c>
      <c r="AP61" s="12">
        <f t="shared" si="23"/>
        <v>-0.34949267192784816</v>
      </c>
    </row>
    <row r="62" spans="1:42">
      <c r="A62" s="1">
        <v>2016</v>
      </c>
      <c r="B62" s="1">
        <v>10</v>
      </c>
      <c r="D62" s="11">
        <v>22.8</v>
      </c>
      <c r="E62" s="17">
        <f t="shared" si="0"/>
        <v>85.818688000000009</v>
      </c>
      <c r="F62" s="38">
        <v>85.6</v>
      </c>
      <c r="G62"/>
      <c r="H62" s="19">
        <f t="shared" si="6"/>
        <v>0.25547663551404298</v>
      </c>
      <c r="I62" s="19">
        <v>33.4</v>
      </c>
      <c r="J62" s="35">
        <v>55.6</v>
      </c>
      <c r="K62" s="35">
        <v>43.5</v>
      </c>
      <c r="L62" s="10">
        <v>30</v>
      </c>
      <c r="N62" s="12">
        <f t="shared" si="24"/>
        <v>82.125600000000006</v>
      </c>
      <c r="O62" s="37">
        <f t="shared" si="7"/>
        <v>85.6</v>
      </c>
      <c r="P62" s="13">
        <f t="shared" si="8"/>
        <v>-4.0588785046728759</v>
      </c>
      <c r="Q62" s="2">
        <f t="shared" si="20"/>
        <v>-0.47981537237860294</v>
      </c>
      <c r="R62" s="12">
        <f t="shared" si="25"/>
        <v>85.75</v>
      </c>
      <c r="S62" s="37">
        <f t="shared" si="9"/>
        <v>85.6</v>
      </c>
      <c r="T62" s="13">
        <f t="shared" si="10"/>
        <v>0.17523364485982995</v>
      </c>
      <c r="U62" s="23">
        <f t="shared" si="21"/>
        <v>2.6485295714115842</v>
      </c>
      <c r="V62" s="12">
        <f t="shared" si="26"/>
        <v>84.28</v>
      </c>
      <c r="W62" s="37">
        <f t="shared" si="11"/>
        <v>85.6</v>
      </c>
      <c r="X62" s="13">
        <f t="shared" si="27"/>
        <v>-1.5420560747663501</v>
      </c>
      <c r="Z62" s="13">
        <f t="shared" si="12"/>
        <v>85.209000000000003</v>
      </c>
      <c r="AA62" s="37">
        <f t="shared" si="13"/>
        <v>85.6</v>
      </c>
      <c r="AB62" s="13">
        <f t="shared" si="14"/>
        <v>-0.4567757009345712</v>
      </c>
      <c r="AC62">
        <f t="shared" si="22"/>
        <v>1.8841954678076014</v>
      </c>
      <c r="AD62" s="12">
        <f t="shared" si="28"/>
        <v>83.93780000000001</v>
      </c>
      <c r="AE62" s="37">
        <f t="shared" si="15"/>
        <v>85.6</v>
      </c>
      <c r="AF62" s="13">
        <f t="shared" si="16"/>
        <v>-1.941822429906523</v>
      </c>
      <c r="AH62" s="20">
        <v>82.2</v>
      </c>
      <c r="AI62" s="8">
        <v>85.61</v>
      </c>
      <c r="AJ62" s="23">
        <f t="shared" si="17"/>
        <v>-3.98317953510103</v>
      </c>
      <c r="AM62" s="8"/>
      <c r="AO62" s="6">
        <v>85.6</v>
      </c>
      <c r="AP62" s="12">
        <f t="shared" si="23"/>
        <v>1.168224299065912E-2</v>
      </c>
    </row>
    <row r="63" spans="1:42">
      <c r="A63" s="1">
        <v>2016</v>
      </c>
      <c r="B63" s="1">
        <v>11</v>
      </c>
      <c r="D63" s="11">
        <v>14</v>
      </c>
      <c r="E63" s="17">
        <f t="shared" si="0"/>
        <v>77.397440000000003</v>
      </c>
      <c r="F63" s="38">
        <v>76.900000000000006</v>
      </c>
      <c r="G63"/>
      <c r="H63" s="19">
        <f t="shared" si="6"/>
        <v>0.64686605981793832</v>
      </c>
      <c r="I63" s="19">
        <v>21.4</v>
      </c>
      <c r="J63" s="35">
        <v>44.9</v>
      </c>
      <c r="K63" s="35">
        <v>34.299999999999997</v>
      </c>
      <c r="L63" s="10">
        <v>22.4</v>
      </c>
      <c r="N63" s="12">
        <f t="shared" si="24"/>
        <v>78.6374</v>
      </c>
      <c r="O63" s="37">
        <f t="shared" si="7"/>
        <v>76.900000000000006</v>
      </c>
      <c r="P63" s="13">
        <f t="shared" si="8"/>
        <v>2.2592977893367987</v>
      </c>
      <c r="Q63" s="2">
        <f t="shared" si="20"/>
        <v>-0.12384412557192744</v>
      </c>
      <c r="R63" s="12">
        <f t="shared" si="25"/>
        <v>81.150000000000006</v>
      </c>
      <c r="S63" s="37">
        <f t="shared" si="9"/>
        <v>76.900000000000006</v>
      </c>
      <c r="T63" s="13">
        <f t="shared" si="10"/>
        <v>5.5266579973992265</v>
      </c>
      <c r="U63" s="23">
        <f t="shared" si="21"/>
        <v>2.6598112843404178</v>
      </c>
      <c r="V63" s="12">
        <f t="shared" si="26"/>
        <v>79.142399999999995</v>
      </c>
      <c r="W63" s="37">
        <f t="shared" si="11"/>
        <v>76.900000000000006</v>
      </c>
      <c r="X63" s="13">
        <f t="shared" si="27"/>
        <v>2.9159947984395131</v>
      </c>
      <c r="Z63" s="13">
        <f t="shared" si="12"/>
        <v>77.588999999999999</v>
      </c>
      <c r="AA63" s="37">
        <f t="shared" si="13"/>
        <v>76.900000000000006</v>
      </c>
      <c r="AB63" s="13">
        <f t="shared" si="14"/>
        <v>0.89596879063718404</v>
      </c>
      <c r="AC63">
        <f t="shared" si="22"/>
        <v>2.3216368455328276</v>
      </c>
      <c r="AD63" s="12">
        <f t="shared" si="28"/>
        <v>79.893699999999995</v>
      </c>
      <c r="AE63" s="37">
        <f t="shared" si="15"/>
        <v>76.900000000000006</v>
      </c>
      <c r="AF63" s="13">
        <f t="shared" si="16"/>
        <v>3.8929778933679984</v>
      </c>
      <c r="AH63" s="20">
        <v>75.900000000000006</v>
      </c>
      <c r="AI63" s="8">
        <v>76.849999999999994</v>
      </c>
      <c r="AJ63" s="23">
        <f t="shared" si="17"/>
        <v>-1.2361743656473436</v>
      </c>
      <c r="AM63" s="8"/>
      <c r="AO63" s="6">
        <v>76.900000000000006</v>
      </c>
      <c r="AP63" s="12">
        <f t="shared" si="23"/>
        <v>-6.5019505851765302E-2</v>
      </c>
    </row>
    <row r="64" spans="1:42">
      <c r="A64" s="1">
        <v>2016</v>
      </c>
      <c r="B64" s="1">
        <v>12</v>
      </c>
      <c r="D64" s="11">
        <v>11</v>
      </c>
      <c r="E64" s="17">
        <f t="shared" si="0"/>
        <v>74.526560000000003</v>
      </c>
      <c r="F64" s="38">
        <v>72.8</v>
      </c>
      <c r="G64"/>
      <c r="H64" s="19">
        <f t="shared" si="6"/>
        <v>2.3716483516483606</v>
      </c>
      <c r="I64" s="19">
        <v>18.5</v>
      </c>
      <c r="J64" s="35">
        <v>33.200000000000003</v>
      </c>
      <c r="K64" s="35">
        <v>26.1</v>
      </c>
      <c r="L64" s="10">
        <v>17.600000000000001</v>
      </c>
      <c r="N64" s="12">
        <f t="shared" si="24"/>
        <v>74.8232</v>
      </c>
      <c r="O64" s="37">
        <f t="shared" si="7"/>
        <v>72.8</v>
      </c>
      <c r="P64" s="13">
        <f t="shared" si="8"/>
        <v>2.7791208791208817</v>
      </c>
      <c r="Q64" s="2">
        <f t="shared" si="20"/>
        <v>0.45096912895895552</v>
      </c>
      <c r="R64" s="12">
        <f t="shared" si="25"/>
        <v>77.05</v>
      </c>
      <c r="S64" s="37">
        <f t="shared" si="9"/>
        <v>72.8</v>
      </c>
      <c r="T64" s="13">
        <f t="shared" si="10"/>
        <v>5.8379120879120876</v>
      </c>
      <c r="U64" s="23">
        <f t="shared" si="21"/>
        <v>2.9159371897289694</v>
      </c>
      <c r="V64" s="12">
        <f t="shared" si="26"/>
        <v>75.897599999999997</v>
      </c>
      <c r="W64" s="37">
        <f t="shared" si="11"/>
        <v>72.8</v>
      </c>
      <c r="X64" s="13">
        <f t="shared" si="27"/>
        <v>4.254945054945054</v>
      </c>
      <c r="Z64" s="13">
        <f t="shared" si="12"/>
        <v>75.747500000000002</v>
      </c>
      <c r="AA64" s="37">
        <f t="shared" si="13"/>
        <v>72.8</v>
      </c>
      <c r="AB64" s="13">
        <f t="shared" si="14"/>
        <v>4.0487637362637514</v>
      </c>
      <c r="AC64">
        <f t="shared" si="22"/>
        <v>2.6246157758814523</v>
      </c>
      <c r="AD64" s="12">
        <f t="shared" si="28"/>
        <v>75.936599999999999</v>
      </c>
      <c r="AE64" s="37">
        <f t="shared" si="15"/>
        <v>72.8</v>
      </c>
      <c r="AF64" s="13">
        <f t="shared" si="16"/>
        <v>4.3085164835164846</v>
      </c>
      <c r="AH64" s="20">
        <v>74.400000000000006</v>
      </c>
      <c r="AI64" s="8">
        <v>72.94</v>
      </c>
      <c r="AJ64" s="23">
        <f t="shared" si="17"/>
        <v>2.0016451878256163</v>
      </c>
      <c r="AM64" s="8"/>
      <c r="AO64" s="6">
        <v>72.8</v>
      </c>
      <c r="AP64" s="12">
        <f t="shared" si="23"/>
        <v>0.1923076923076934</v>
      </c>
    </row>
    <row r="65" spans="1:42">
      <c r="A65" s="1">
        <v>2017</v>
      </c>
      <c r="B65" s="1">
        <v>1</v>
      </c>
      <c r="C65">
        <v>2017</v>
      </c>
      <c r="D65" s="11">
        <v>18.399999999999999</v>
      </c>
      <c r="E65" s="17">
        <f t="shared" si="0"/>
        <v>81.608063999999999</v>
      </c>
      <c r="F65" s="38">
        <v>74.900000000000006</v>
      </c>
      <c r="G65">
        <v>5</v>
      </c>
      <c r="H65" s="19">
        <f t="shared" si="6"/>
        <v>8.9560267022696962</v>
      </c>
      <c r="I65" s="19">
        <v>26.1</v>
      </c>
      <c r="J65" s="35">
        <v>47.1</v>
      </c>
      <c r="K65" s="35">
        <v>35.299999999999997</v>
      </c>
      <c r="L65" s="10">
        <v>28.1</v>
      </c>
      <c r="M65">
        <v>5</v>
      </c>
      <c r="N65" s="12">
        <f t="shared" si="24"/>
        <v>79.354600000000005</v>
      </c>
      <c r="O65" s="37">
        <f t="shared" si="7"/>
        <v>74.900000000000006</v>
      </c>
      <c r="P65" s="13">
        <f t="shared" si="8"/>
        <v>5.9473965287049282</v>
      </c>
      <c r="Q65" s="2">
        <f t="shared" si="20"/>
        <v>0.83416541724005933</v>
      </c>
      <c r="R65" s="12">
        <f t="shared" si="25"/>
        <v>81.650000000000006</v>
      </c>
      <c r="S65" s="37">
        <f t="shared" si="9"/>
        <v>74.900000000000006</v>
      </c>
      <c r="T65" s="13">
        <f t="shared" si="10"/>
        <v>9.0120160213618163</v>
      </c>
      <c r="U65" s="23">
        <f t="shared" si="21"/>
        <v>2.9876399205520237</v>
      </c>
      <c r="V65" s="12">
        <f t="shared" si="26"/>
        <v>82.995599999999996</v>
      </c>
      <c r="W65" s="37">
        <f t="shared" si="11"/>
        <v>74.900000000000006</v>
      </c>
      <c r="X65" s="13">
        <f t="shared" si="27"/>
        <v>10.808544726301733</v>
      </c>
      <c r="Y65">
        <v>5</v>
      </c>
      <c r="Z65" s="13">
        <f t="shared" si="12"/>
        <v>80.573499999999996</v>
      </c>
      <c r="AA65" s="37">
        <f t="shared" si="13"/>
        <v>74.900000000000006</v>
      </c>
      <c r="AB65" s="13">
        <f t="shared" si="14"/>
        <v>7.5747663551401843</v>
      </c>
      <c r="AC65">
        <f t="shared" si="22"/>
        <v>2.9075340344582212</v>
      </c>
      <c r="AD65" s="12">
        <f t="shared" si="28"/>
        <v>80.502300000000005</v>
      </c>
      <c r="AE65" s="37">
        <f t="shared" si="15"/>
        <v>74.900000000000006</v>
      </c>
      <c r="AF65" s="13">
        <f t="shared" si="16"/>
        <v>7.4797062750333794</v>
      </c>
      <c r="AG65">
        <v>5</v>
      </c>
      <c r="AH65" s="20">
        <v>78.3</v>
      </c>
      <c r="AI65" s="8">
        <v>74.91</v>
      </c>
      <c r="AJ65" s="23">
        <f t="shared" si="17"/>
        <v>4.5254305166199487</v>
      </c>
      <c r="AM65" s="8"/>
      <c r="AO65" s="6">
        <v>74.900000000000006</v>
      </c>
      <c r="AP65" s="12">
        <f t="shared" si="23"/>
        <v>1.3351134846445234E-2</v>
      </c>
    </row>
    <row r="66" spans="1:42">
      <c r="A66" s="1">
        <v>2017</v>
      </c>
      <c r="B66" s="1">
        <v>2</v>
      </c>
      <c r="D66" s="11">
        <v>14.4</v>
      </c>
      <c r="E66" s="17">
        <f t="shared" si="0"/>
        <v>77.780224000000004</v>
      </c>
      <c r="F66" s="38">
        <v>75</v>
      </c>
      <c r="G66"/>
      <c r="H66" s="19">
        <f t="shared" si="6"/>
        <v>3.7069653333333434</v>
      </c>
      <c r="I66" s="19">
        <v>26.4</v>
      </c>
      <c r="J66" s="35">
        <v>37.1</v>
      </c>
      <c r="K66" s="35">
        <v>29</v>
      </c>
      <c r="L66" s="10">
        <v>22</v>
      </c>
      <c r="N66" s="12">
        <f t="shared" si="24"/>
        <v>76.0946</v>
      </c>
      <c r="O66" s="37">
        <f t="shared" si="7"/>
        <v>75</v>
      </c>
      <c r="P66" s="13">
        <f t="shared" si="8"/>
        <v>1.4594666666666711</v>
      </c>
      <c r="Q66" s="2">
        <f t="shared" si="20"/>
        <v>0.82875855461560255</v>
      </c>
      <c r="R66" s="12">
        <f t="shared" si="25"/>
        <v>78.5</v>
      </c>
      <c r="S66" s="37">
        <f t="shared" si="9"/>
        <v>75</v>
      </c>
      <c r="T66" s="13">
        <f t="shared" si="10"/>
        <v>4.6666666666666572</v>
      </c>
      <c r="U66" s="23">
        <f t="shared" si="21"/>
        <v>2.5542016983168678</v>
      </c>
      <c r="V66" s="12">
        <f t="shared" si="26"/>
        <v>78.872</v>
      </c>
      <c r="W66" s="37">
        <f t="shared" si="11"/>
        <v>75</v>
      </c>
      <c r="X66" s="13">
        <f t="shared" si="27"/>
        <v>5.1626666666666665</v>
      </c>
      <c r="Z66" s="13">
        <f t="shared" si="12"/>
        <v>80.763999999999996</v>
      </c>
      <c r="AA66" s="37">
        <f t="shared" si="13"/>
        <v>75</v>
      </c>
      <c r="AB66" s="13">
        <f t="shared" si="14"/>
        <v>7.6853333333333183</v>
      </c>
      <c r="AC66">
        <f t="shared" si="22"/>
        <v>2.7065915704220802</v>
      </c>
      <c r="AD66" s="12">
        <f t="shared" si="28"/>
        <v>77.297300000000007</v>
      </c>
      <c r="AE66" s="37">
        <f t="shared" si="15"/>
        <v>75</v>
      </c>
      <c r="AF66" s="13">
        <f t="shared" si="16"/>
        <v>3.0630666666666713</v>
      </c>
      <c r="AH66" s="20">
        <v>78.400000000000006</v>
      </c>
      <c r="AI66" s="8">
        <v>75.11</v>
      </c>
      <c r="AJ66" s="23">
        <f t="shared" si="17"/>
        <v>4.3802423112768025</v>
      </c>
      <c r="AM66" s="8"/>
      <c r="AO66" s="6">
        <v>75</v>
      </c>
      <c r="AP66" s="12">
        <f t="shared" si="23"/>
        <v>0.14666666666667538</v>
      </c>
    </row>
    <row r="67" spans="1:42">
      <c r="A67" s="1">
        <v>2017</v>
      </c>
      <c r="B67" s="1">
        <v>3</v>
      </c>
      <c r="D67" s="11">
        <v>11.3</v>
      </c>
      <c r="E67" s="17">
        <f t="shared" si="0"/>
        <v>74.813648000000001</v>
      </c>
      <c r="F67" s="38">
        <v>73.900000000000006</v>
      </c>
      <c r="G67"/>
      <c r="H67" s="19">
        <f t="shared" si="6"/>
        <v>1.2363301759133805</v>
      </c>
      <c r="I67" s="19">
        <v>17.7</v>
      </c>
      <c r="J67" s="35">
        <v>31.7</v>
      </c>
      <c r="K67" s="35">
        <v>21.9</v>
      </c>
      <c r="L67" s="10">
        <v>25.4</v>
      </c>
      <c r="N67" s="12">
        <f t="shared" si="24"/>
        <v>74.334199999999996</v>
      </c>
      <c r="O67" s="37">
        <f t="shared" si="7"/>
        <v>73.900000000000006</v>
      </c>
      <c r="P67" s="13">
        <f t="shared" si="8"/>
        <v>0.58755074424897202</v>
      </c>
      <c r="Q67" s="2">
        <f t="shared" si="20"/>
        <v>0.92201850161968224</v>
      </c>
      <c r="R67" s="12">
        <f t="shared" si="25"/>
        <v>74.95</v>
      </c>
      <c r="S67" s="37">
        <f t="shared" si="9"/>
        <v>73.900000000000006</v>
      </c>
      <c r="T67" s="13">
        <f t="shared" si="10"/>
        <v>1.4208389715832226</v>
      </c>
      <c r="U67" s="23">
        <f t="shared" si="21"/>
        <v>2.2829543948299071</v>
      </c>
      <c r="V67" s="12">
        <f t="shared" si="26"/>
        <v>81.170400000000001</v>
      </c>
      <c r="W67" s="37">
        <f t="shared" si="11"/>
        <v>73.900000000000006</v>
      </c>
      <c r="X67" s="13">
        <f t="shared" si="27"/>
        <v>9.8381596752367955</v>
      </c>
      <c r="Z67" s="13">
        <f t="shared" si="12"/>
        <v>75.239499999999992</v>
      </c>
      <c r="AA67" s="37">
        <f t="shared" si="13"/>
        <v>73.900000000000006</v>
      </c>
      <c r="AB67" s="13">
        <f t="shared" si="14"/>
        <v>1.812584573748282</v>
      </c>
      <c r="AC67">
        <f t="shared" si="22"/>
        <v>2.3476730847463725</v>
      </c>
      <c r="AD67" s="12">
        <f t="shared" si="28"/>
        <v>74.642099999999999</v>
      </c>
      <c r="AE67" s="37">
        <f t="shared" si="15"/>
        <v>73.900000000000006</v>
      </c>
      <c r="AF67" s="13">
        <f t="shared" si="16"/>
        <v>1.0041948579160902</v>
      </c>
      <c r="AH67" s="20">
        <v>74.099999999999994</v>
      </c>
      <c r="AI67" s="8">
        <v>73.95</v>
      </c>
      <c r="AJ67" s="23">
        <f t="shared" si="17"/>
        <v>0.20283975659228304</v>
      </c>
      <c r="AM67" s="8"/>
      <c r="AO67" s="6">
        <v>73.900000000000006</v>
      </c>
      <c r="AP67" s="12">
        <f t="shared" si="23"/>
        <v>6.7658998646820123E-2</v>
      </c>
    </row>
    <row r="68" spans="1:42">
      <c r="A68" s="1">
        <v>2017</v>
      </c>
      <c r="B68" s="1">
        <v>4</v>
      </c>
      <c r="D68" s="11">
        <v>21.5</v>
      </c>
      <c r="E68" s="17">
        <f t="shared" si="0"/>
        <v>84.574640000000002</v>
      </c>
      <c r="F68" s="38">
        <v>80.8</v>
      </c>
      <c r="G68"/>
      <c r="H68" s="19">
        <f t="shared" si="6"/>
        <v>4.6715841584158397</v>
      </c>
      <c r="I68" s="19">
        <v>32.299999999999997</v>
      </c>
      <c r="J68" s="35">
        <v>54.3</v>
      </c>
      <c r="K68" s="35">
        <v>33.9</v>
      </c>
      <c r="L68" s="10">
        <v>30.4</v>
      </c>
      <c r="N68" s="12">
        <f t="shared" si="24"/>
        <v>81.701799999999992</v>
      </c>
      <c r="O68" s="37">
        <f t="shared" si="7"/>
        <v>80.8</v>
      </c>
      <c r="P68" s="13">
        <f t="shared" si="8"/>
        <v>1.1160891089108844</v>
      </c>
      <c r="Q68" s="2">
        <f t="shared" si="20"/>
        <v>1.022532641274859</v>
      </c>
      <c r="R68" s="12">
        <f t="shared" si="25"/>
        <v>80.95</v>
      </c>
      <c r="S68" s="37">
        <f t="shared" si="9"/>
        <v>80.8</v>
      </c>
      <c r="T68" s="13">
        <f t="shared" si="10"/>
        <v>0.18564356435643958</v>
      </c>
      <c r="U68" s="23">
        <f t="shared" si="21"/>
        <v>2.0582614401742618</v>
      </c>
      <c r="V68" s="12">
        <f t="shared" si="26"/>
        <v>84.550399999999996</v>
      </c>
      <c r="W68" s="37">
        <f t="shared" si="11"/>
        <v>80.8</v>
      </c>
      <c r="X68" s="13">
        <f t="shared" si="27"/>
        <v>4.6415841584158386</v>
      </c>
      <c r="Z68" s="13">
        <f t="shared" si="12"/>
        <v>84.510499999999993</v>
      </c>
      <c r="AA68" s="37">
        <f t="shared" si="13"/>
        <v>80.8</v>
      </c>
      <c r="AB68" s="13">
        <f t="shared" si="14"/>
        <v>4.5922029702970377</v>
      </c>
      <c r="AC68">
        <f t="shared" si="22"/>
        <v>1.9943996412047842</v>
      </c>
      <c r="AD68" s="12">
        <f t="shared" si="28"/>
        <v>81.32589999999999</v>
      </c>
      <c r="AE68" s="37">
        <f t="shared" si="15"/>
        <v>80.8</v>
      </c>
      <c r="AF68" s="13">
        <f t="shared" si="16"/>
        <v>0.6508663366336549</v>
      </c>
      <c r="AH68" s="20">
        <v>81.599999999999994</v>
      </c>
      <c r="AI68" s="8">
        <v>81.459999999999994</v>
      </c>
      <c r="AJ68" s="23">
        <f t="shared" si="17"/>
        <v>0.17186349128405709</v>
      </c>
      <c r="AM68" s="8"/>
      <c r="AO68" s="6">
        <v>80.8</v>
      </c>
      <c r="AP68" s="12">
        <f t="shared" si="23"/>
        <v>0.8168316831683029</v>
      </c>
    </row>
    <row r="69" spans="1:42">
      <c r="A69" s="1">
        <v>2017</v>
      </c>
      <c r="B69" s="1">
        <v>5</v>
      </c>
      <c r="D69" s="6">
        <v>12.5</v>
      </c>
      <c r="E69" s="17">
        <f t="shared" si="0"/>
        <v>75.962000000000003</v>
      </c>
      <c r="F69" s="38">
        <v>75.2</v>
      </c>
      <c r="G69"/>
      <c r="H69" s="19">
        <f t="shared" si="6"/>
        <v>1.0132978723404307</v>
      </c>
      <c r="I69" s="19">
        <v>18.899999999999999</v>
      </c>
      <c r="J69" s="35">
        <v>36.9</v>
      </c>
      <c r="K69" s="35">
        <v>24</v>
      </c>
      <c r="L69" s="10">
        <v>18.100000000000001</v>
      </c>
      <c r="N69" s="12">
        <f t="shared" ref="N69:N158" si="29">J69*0.326+64</f>
        <v>76.029399999999995</v>
      </c>
      <c r="O69" s="37">
        <f t="shared" si="7"/>
        <v>75.2</v>
      </c>
      <c r="P69" s="13">
        <f t="shared" si="8"/>
        <v>1.1029255319148916</v>
      </c>
      <c r="Q69" s="2">
        <f t="shared" si="20"/>
        <v>0.90973847373702321</v>
      </c>
      <c r="R69" s="12">
        <f t="shared" ref="R69:R146" si="30">K69*0.5+64</f>
        <v>76</v>
      </c>
      <c r="S69" s="37">
        <f t="shared" si="9"/>
        <v>75.2</v>
      </c>
      <c r="T69" s="13">
        <f t="shared" si="10"/>
        <v>1.0638297872340559</v>
      </c>
      <c r="U69" s="23">
        <f t="shared" si="21"/>
        <v>1.6390228998368446</v>
      </c>
      <c r="V69" s="12">
        <f t="shared" ref="V69:V95" si="31">L69*0.676+64</f>
        <v>76.235600000000005</v>
      </c>
      <c r="W69" s="37">
        <f t="shared" si="11"/>
        <v>75.2</v>
      </c>
      <c r="X69" s="13">
        <f t="shared" ref="X69:X95" si="32">V69/W69*100-100</f>
        <v>1.3771276595744695</v>
      </c>
      <c r="Z69" s="13">
        <f t="shared" si="12"/>
        <v>76.001499999999993</v>
      </c>
      <c r="AA69" s="37">
        <f t="shared" si="13"/>
        <v>75.2</v>
      </c>
      <c r="AB69" s="13">
        <f t="shared" si="14"/>
        <v>1.065824468085097</v>
      </c>
      <c r="AC69">
        <f t="shared" si="22"/>
        <v>1.6228380481040201</v>
      </c>
      <c r="AD69" s="12">
        <f t="shared" ref="AD69:AD132" si="33">(N69+R69)/2</f>
        <v>76.014700000000005</v>
      </c>
      <c r="AE69" s="37">
        <f t="shared" si="15"/>
        <v>75.2</v>
      </c>
      <c r="AF69" s="13">
        <f t="shared" si="16"/>
        <v>1.0833776595744666</v>
      </c>
      <c r="AH69" s="20">
        <v>74.599999999999994</v>
      </c>
      <c r="AI69" s="8">
        <v>75.25</v>
      </c>
      <c r="AJ69" s="23">
        <f t="shared" si="17"/>
        <v>-0.86378737541529915</v>
      </c>
      <c r="AM69" s="8"/>
      <c r="AO69" s="6">
        <v>75.2</v>
      </c>
      <c r="AP69" s="12">
        <f t="shared" si="23"/>
        <v>6.6489361702124938E-2</v>
      </c>
    </row>
    <row r="70" spans="1:42">
      <c r="A70" s="1">
        <v>2017</v>
      </c>
      <c r="B70" s="1">
        <v>6</v>
      </c>
      <c r="D70" s="6">
        <v>15</v>
      </c>
      <c r="E70" s="17">
        <f t="shared" ref="E70:E89" si="34">D70*0.95696+64</f>
        <v>78.354399999999998</v>
      </c>
      <c r="F70" s="38">
        <v>77.099999999999994</v>
      </c>
      <c r="G70"/>
      <c r="H70" s="19">
        <f t="shared" ref="H70:H88" si="35">E70/F70*100-100</f>
        <v>1.6269779507133535</v>
      </c>
      <c r="I70" s="19">
        <v>19.2</v>
      </c>
      <c r="J70" s="35">
        <v>43.6</v>
      </c>
      <c r="K70" s="35">
        <v>28.2</v>
      </c>
      <c r="L70" s="10">
        <v>18</v>
      </c>
      <c r="N70" s="12">
        <f t="shared" si="29"/>
        <v>78.2136</v>
      </c>
      <c r="O70" s="37">
        <f t="shared" ref="O70:O150" si="36">F70</f>
        <v>77.099999999999994</v>
      </c>
      <c r="P70" s="13">
        <f t="shared" ref="P70:P158" si="37">(N70/O70)*100-100</f>
        <v>1.4443579766536914</v>
      </c>
      <c r="Q70" s="2">
        <f t="shared" si="20"/>
        <v>0.63619693729371996</v>
      </c>
      <c r="R70" s="12">
        <f t="shared" si="30"/>
        <v>78.099999999999994</v>
      </c>
      <c r="S70" s="37">
        <f t="shared" ref="S70:S158" si="38">F70</f>
        <v>77.099999999999994</v>
      </c>
      <c r="T70" s="13">
        <f t="shared" ref="T70:T152" si="39">(R70/S70)*100-100</f>
        <v>1.2970168612191912</v>
      </c>
      <c r="U70" s="23">
        <f t="shared" si="21"/>
        <v>1.1481812553807476</v>
      </c>
      <c r="V70" s="12">
        <f t="shared" si="31"/>
        <v>76.168000000000006</v>
      </c>
      <c r="W70" s="37">
        <f t="shared" ref="W70:W158" si="40">F70</f>
        <v>77.099999999999994</v>
      </c>
      <c r="X70" s="13">
        <f t="shared" si="32"/>
        <v>-1.208819714656272</v>
      </c>
      <c r="Z70" s="13">
        <f t="shared" ref="Z70:Z130" si="41">I70*0.635+64</f>
        <v>76.192000000000007</v>
      </c>
      <c r="AA70" s="37">
        <f t="shared" ref="AA70:AA137" si="42">F70</f>
        <v>77.099999999999994</v>
      </c>
      <c r="AB70" s="13">
        <f t="shared" ref="AB70:AB158" si="43">Z70/AA70*100-100</f>
        <v>-1.1776913099870114</v>
      </c>
      <c r="AC70">
        <f t="shared" si="22"/>
        <v>1.2353129210539346</v>
      </c>
      <c r="AD70" s="12">
        <f t="shared" si="33"/>
        <v>78.156800000000004</v>
      </c>
      <c r="AE70" s="37">
        <f t="shared" ref="AE70:AE139" si="44">F70</f>
        <v>77.099999999999994</v>
      </c>
      <c r="AF70" s="13">
        <f t="shared" ref="AF70:AF158" si="45">AD70/AE70*100-100</f>
        <v>1.3706874189364697</v>
      </c>
      <c r="AH70" s="20">
        <v>74.8</v>
      </c>
      <c r="AI70" s="8">
        <v>77.19</v>
      </c>
      <c r="AJ70" s="23">
        <f t="shared" ref="AJ70:AJ90" si="46">AH70/AI70*100-100</f>
        <v>-3.0962559917087731</v>
      </c>
      <c r="AM70" s="8"/>
      <c r="AO70" s="6">
        <v>77.099999999999994</v>
      </c>
      <c r="AP70" s="12">
        <f t="shared" si="23"/>
        <v>0.11673151750972011</v>
      </c>
    </row>
    <row r="71" spans="1:42">
      <c r="A71" s="1">
        <v>2017</v>
      </c>
      <c r="B71" s="1">
        <v>7</v>
      </c>
      <c r="D71" s="6">
        <v>11.5</v>
      </c>
      <c r="E71" s="17">
        <f t="shared" si="34"/>
        <v>75.005040000000008</v>
      </c>
      <c r="F71" s="38">
        <v>79.900000000000006</v>
      </c>
      <c r="G71"/>
      <c r="H71" s="19">
        <f t="shared" si="35"/>
        <v>-6.1263579474342862</v>
      </c>
      <c r="I71" s="19">
        <v>17.8</v>
      </c>
      <c r="J71" s="35">
        <v>37</v>
      </c>
      <c r="K71" s="35">
        <v>21.3</v>
      </c>
      <c r="L71" s="10">
        <v>18.8</v>
      </c>
      <c r="N71" s="12">
        <f t="shared" si="29"/>
        <v>76.061999999999998</v>
      </c>
      <c r="O71" s="37">
        <f t="shared" si="36"/>
        <v>79.900000000000006</v>
      </c>
      <c r="P71" s="13">
        <f t="shared" si="37"/>
        <v>-4.8035043804756157</v>
      </c>
      <c r="Q71" s="2">
        <f t="shared" si="20"/>
        <v>0.37685021396091933</v>
      </c>
      <c r="R71" s="12">
        <f t="shared" si="30"/>
        <v>74.650000000000006</v>
      </c>
      <c r="S71" s="37">
        <f t="shared" si="38"/>
        <v>79.900000000000006</v>
      </c>
      <c r="T71" s="13">
        <f t="shared" si="39"/>
        <v>-6.5707133917396732</v>
      </c>
      <c r="U71" s="23">
        <f t="shared" si="21"/>
        <v>0.61817866195021887</v>
      </c>
      <c r="V71" s="12">
        <f t="shared" si="31"/>
        <v>76.708799999999997</v>
      </c>
      <c r="W71" s="37">
        <f t="shared" si="40"/>
        <v>79.900000000000006</v>
      </c>
      <c r="X71" s="13">
        <f t="shared" si="32"/>
        <v>-3.9939924906132802</v>
      </c>
      <c r="Z71" s="13">
        <f t="shared" si="41"/>
        <v>75.302999999999997</v>
      </c>
      <c r="AA71" s="37">
        <f t="shared" si="42"/>
        <v>79.900000000000006</v>
      </c>
      <c r="AB71" s="13">
        <f t="shared" si="43"/>
        <v>-5.7534418022528229</v>
      </c>
      <c r="AC71">
        <f t="shared" si="22"/>
        <v>0.78344298717079341</v>
      </c>
      <c r="AD71" s="12">
        <f t="shared" si="33"/>
        <v>75.355999999999995</v>
      </c>
      <c r="AE71" s="37">
        <f t="shared" si="44"/>
        <v>79.900000000000006</v>
      </c>
      <c r="AF71" s="13">
        <f t="shared" si="45"/>
        <v>-5.6871088861076515</v>
      </c>
      <c r="AH71" s="20">
        <v>74.099999999999994</v>
      </c>
      <c r="AI71" s="8">
        <v>80.11</v>
      </c>
      <c r="AJ71" s="23">
        <f t="shared" si="46"/>
        <v>-7.5021844963175681</v>
      </c>
      <c r="AM71" s="8"/>
      <c r="AO71" s="6">
        <v>79.900000000000006</v>
      </c>
      <c r="AP71" s="12">
        <f t="shared" si="23"/>
        <v>0.26282853566956987</v>
      </c>
    </row>
    <row r="72" spans="1:42">
      <c r="A72" s="1">
        <v>2017</v>
      </c>
      <c r="B72" s="1">
        <v>8</v>
      </c>
      <c r="D72" s="6">
        <v>22.8</v>
      </c>
      <c r="E72" s="17">
        <f t="shared" si="34"/>
        <v>85.818688000000009</v>
      </c>
      <c r="F72" s="38">
        <v>79.8</v>
      </c>
      <c r="G72"/>
      <c r="H72" s="19">
        <f t="shared" si="35"/>
        <v>7.542215538847131</v>
      </c>
      <c r="I72" s="19">
        <v>32.6</v>
      </c>
      <c r="J72" s="35">
        <v>57.5</v>
      </c>
      <c r="K72" s="35">
        <v>36.6</v>
      </c>
      <c r="L72" s="10">
        <v>25</v>
      </c>
      <c r="N72" s="12">
        <f t="shared" si="29"/>
        <v>82.745000000000005</v>
      </c>
      <c r="O72" s="37">
        <f t="shared" si="36"/>
        <v>79.8</v>
      </c>
      <c r="P72" s="13">
        <f t="shared" si="37"/>
        <v>3.690476190476204</v>
      </c>
      <c r="Q72" s="2">
        <f t="shared" si="20"/>
        <v>0.27584066949863068</v>
      </c>
      <c r="R72" s="12">
        <f t="shared" si="30"/>
        <v>82.3</v>
      </c>
      <c r="S72" s="37">
        <f t="shared" si="38"/>
        <v>79.8</v>
      </c>
      <c r="T72" s="13">
        <f t="shared" si="39"/>
        <v>3.132832080200501</v>
      </c>
      <c r="U72" s="23">
        <f t="shared" si="21"/>
        <v>0.16044985954348098</v>
      </c>
      <c r="V72" s="12">
        <f t="shared" si="31"/>
        <v>80.900000000000006</v>
      </c>
      <c r="W72" s="37">
        <f t="shared" si="40"/>
        <v>79.8</v>
      </c>
      <c r="X72" s="13">
        <f t="shared" si="32"/>
        <v>1.3784461152882272</v>
      </c>
      <c r="Z72" s="13">
        <f t="shared" si="41"/>
        <v>84.700999999999993</v>
      </c>
      <c r="AA72" s="37">
        <f t="shared" si="42"/>
        <v>79.8</v>
      </c>
      <c r="AB72" s="13">
        <f t="shared" si="43"/>
        <v>6.1416040100250626</v>
      </c>
      <c r="AC72">
        <f t="shared" si="22"/>
        <v>0.22092703803747091</v>
      </c>
      <c r="AD72" s="12">
        <f t="shared" si="33"/>
        <v>82.522500000000008</v>
      </c>
      <c r="AE72" s="37">
        <f t="shared" si="44"/>
        <v>79.8</v>
      </c>
      <c r="AF72" s="13">
        <f t="shared" si="45"/>
        <v>3.4116541353383525</v>
      </c>
      <c r="AH72" s="20">
        <v>81.8</v>
      </c>
      <c r="AI72" s="8">
        <v>80.180000000000007</v>
      </c>
      <c r="AJ72" s="23">
        <f t="shared" si="46"/>
        <v>2.0204539785482609</v>
      </c>
      <c r="AM72" s="8"/>
      <c r="AO72" s="6">
        <v>79.8</v>
      </c>
      <c r="AP72" s="12">
        <f t="shared" si="23"/>
        <v>0.47619047619049581</v>
      </c>
    </row>
    <row r="73" spans="1:42">
      <c r="A73" s="1">
        <v>2017</v>
      </c>
      <c r="B73" s="1">
        <v>9</v>
      </c>
      <c r="D73" s="6">
        <v>34.6</v>
      </c>
      <c r="E73" s="17">
        <f t="shared" si="34"/>
        <v>97.110816</v>
      </c>
      <c r="F73" s="38">
        <v>92.3</v>
      </c>
      <c r="G73"/>
      <c r="H73" s="19">
        <f t="shared" si="35"/>
        <v>5.2121516793066149</v>
      </c>
      <c r="I73" s="19">
        <v>43.7</v>
      </c>
      <c r="J73" s="35">
        <v>87.5</v>
      </c>
      <c r="K73" s="35">
        <v>58</v>
      </c>
      <c r="L73" s="10">
        <v>42.2</v>
      </c>
      <c r="N73" s="12">
        <f t="shared" si="29"/>
        <v>92.525000000000006</v>
      </c>
      <c r="O73" s="37">
        <f t="shared" si="36"/>
        <v>92.3</v>
      </c>
      <c r="P73" s="13">
        <f t="shared" si="37"/>
        <v>0.24377031419284378</v>
      </c>
      <c r="Q73" s="2">
        <f t="shared" si="20"/>
        <v>0.267843459640277</v>
      </c>
      <c r="R73" s="12">
        <f t="shared" si="30"/>
        <v>93</v>
      </c>
      <c r="S73" s="37">
        <f t="shared" si="38"/>
        <v>92.3</v>
      </c>
      <c r="T73" s="13">
        <f t="shared" si="39"/>
        <v>0.75839653304441867</v>
      </c>
      <c r="U73" s="23">
        <f t="shared" si="21"/>
        <v>-0.10723576602571801</v>
      </c>
      <c r="V73" s="12">
        <f t="shared" si="31"/>
        <v>92.527200000000008</v>
      </c>
      <c r="W73" s="37">
        <f t="shared" si="40"/>
        <v>92.3</v>
      </c>
      <c r="X73" s="13">
        <f t="shared" si="32"/>
        <v>0.24615384615384528</v>
      </c>
      <c r="Z73" s="13">
        <f t="shared" si="41"/>
        <v>91.749499999999998</v>
      </c>
      <c r="AA73" s="37">
        <f t="shared" si="42"/>
        <v>92.3</v>
      </c>
      <c r="AB73" s="13">
        <f t="shared" si="43"/>
        <v>-0.59642470205851339</v>
      </c>
      <c r="AC73">
        <f t="shared" si="22"/>
        <v>-0.26357807930138993</v>
      </c>
      <c r="AD73" s="12">
        <f t="shared" si="33"/>
        <v>92.762500000000003</v>
      </c>
      <c r="AE73" s="37">
        <f t="shared" si="44"/>
        <v>92.3</v>
      </c>
      <c r="AF73" s="13">
        <f t="shared" si="45"/>
        <v>0.50108342361863834</v>
      </c>
      <c r="AH73" s="20">
        <v>88.2</v>
      </c>
      <c r="AI73" s="8">
        <v>96.55</v>
      </c>
      <c r="AJ73" s="23">
        <f t="shared" si="46"/>
        <v>-8.6483687208700104</v>
      </c>
      <c r="AM73" s="8"/>
      <c r="AO73" s="6">
        <v>92.3</v>
      </c>
      <c r="AP73" s="13">
        <f t="shared" si="23"/>
        <v>4.6045503791982725</v>
      </c>
    </row>
    <row r="74" spans="1:42">
      <c r="A74" s="1">
        <v>2017</v>
      </c>
      <c r="B74" s="1">
        <v>10</v>
      </c>
      <c r="D74" s="6">
        <v>10.5</v>
      </c>
      <c r="E74" s="17">
        <f t="shared" si="34"/>
        <v>74.048079999999999</v>
      </c>
      <c r="F74" s="38">
        <v>75.599999999999994</v>
      </c>
      <c r="G74"/>
      <c r="H74" s="19">
        <f t="shared" si="35"/>
        <v>-2.0528042328042346</v>
      </c>
      <c r="I74" s="19">
        <v>13.2</v>
      </c>
      <c r="J74" s="35">
        <v>28.5</v>
      </c>
      <c r="K74" s="35">
        <v>18</v>
      </c>
      <c r="L74" s="10">
        <v>16</v>
      </c>
      <c r="N74" s="12">
        <f t="shared" si="29"/>
        <v>73.290999999999997</v>
      </c>
      <c r="O74" s="37">
        <f t="shared" si="36"/>
        <v>75.599999999999994</v>
      </c>
      <c r="P74" s="13">
        <f t="shared" si="37"/>
        <v>-3.0542328042328108</v>
      </c>
      <c r="Q74" s="2">
        <f t="shared" si="20"/>
        <v>0.21360880148399333</v>
      </c>
      <c r="R74" s="12">
        <f t="shared" si="30"/>
        <v>73</v>
      </c>
      <c r="S74" s="37">
        <f t="shared" si="38"/>
        <v>75.599999999999994</v>
      </c>
      <c r="T74" s="13">
        <f t="shared" si="39"/>
        <v>-3.4391534391534293</v>
      </c>
      <c r="U74" s="23">
        <f t="shared" si="21"/>
        <v>-0.28591925454269668</v>
      </c>
      <c r="V74" s="12">
        <f t="shared" si="31"/>
        <v>74.816000000000003</v>
      </c>
      <c r="W74" s="37">
        <f t="shared" si="40"/>
        <v>75.599999999999994</v>
      </c>
      <c r="X74" s="13">
        <f t="shared" si="32"/>
        <v>-1.0370370370370239</v>
      </c>
      <c r="Z74" s="13">
        <f t="shared" si="41"/>
        <v>72.382000000000005</v>
      </c>
      <c r="AA74" s="37">
        <f t="shared" si="42"/>
        <v>75.599999999999994</v>
      </c>
      <c r="AB74" s="13">
        <f t="shared" si="43"/>
        <v>-4.2566137566137456</v>
      </c>
      <c r="AC74">
        <f t="shared" si="22"/>
        <v>-0.70463660635360859</v>
      </c>
      <c r="AD74" s="12">
        <f t="shared" si="33"/>
        <v>73.145499999999998</v>
      </c>
      <c r="AE74" s="37">
        <f t="shared" si="44"/>
        <v>75.599999999999994</v>
      </c>
      <c r="AF74" s="13">
        <f t="shared" si="45"/>
        <v>-3.246693121693113</v>
      </c>
      <c r="AH74" s="20">
        <v>72</v>
      </c>
      <c r="AI74" s="8">
        <v>75.900000000000006</v>
      </c>
      <c r="AJ74" s="23">
        <f t="shared" si="46"/>
        <v>-5.1383399209486242</v>
      </c>
      <c r="AM74" s="8"/>
      <c r="AO74" s="6">
        <v>75.599999999999994</v>
      </c>
      <c r="AP74" s="12">
        <f t="shared" si="23"/>
        <v>0.39682539682542028</v>
      </c>
    </row>
    <row r="75" spans="1:42">
      <c r="A75" s="1">
        <v>2017</v>
      </c>
      <c r="B75" s="1">
        <v>11</v>
      </c>
      <c r="D75" s="6">
        <v>4.2</v>
      </c>
      <c r="E75" s="17">
        <f t="shared" si="34"/>
        <v>68.019232000000002</v>
      </c>
      <c r="F75" s="38">
        <v>70.599999999999994</v>
      </c>
      <c r="G75" s="3"/>
      <c r="H75" s="19">
        <f t="shared" si="35"/>
        <v>-3.6554787535410611</v>
      </c>
      <c r="I75" s="19">
        <v>5.7</v>
      </c>
      <c r="J75" s="36">
        <v>17.100000000000001</v>
      </c>
      <c r="K75" s="36">
        <v>11.9</v>
      </c>
      <c r="L75" s="10">
        <v>7.7</v>
      </c>
      <c r="M75" s="3"/>
      <c r="N75" s="12">
        <f t="shared" si="29"/>
        <v>69.574600000000004</v>
      </c>
      <c r="O75" s="37">
        <f t="shared" si="36"/>
        <v>70.599999999999994</v>
      </c>
      <c r="P75" s="13">
        <f t="shared" si="37"/>
        <v>-1.4524079320113259</v>
      </c>
      <c r="Q75" s="2">
        <f t="shared" si="20"/>
        <v>0.13146930092805439</v>
      </c>
      <c r="R75" s="12">
        <f t="shared" si="30"/>
        <v>69.95</v>
      </c>
      <c r="S75" s="37">
        <f t="shared" si="38"/>
        <v>70.599999999999994</v>
      </c>
      <c r="T75" s="13">
        <f t="shared" si="39"/>
        <v>-0.92067988668553369</v>
      </c>
      <c r="U75" s="23">
        <f t="shared" si="21"/>
        <v>-0.43433511697941779</v>
      </c>
      <c r="V75" s="12">
        <f t="shared" si="31"/>
        <v>69.205200000000005</v>
      </c>
      <c r="W75" s="37">
        <f t="shared" si="40"/>
        <v>70.599999999999994</v>
      </c>
      <c r="X75" s="13">
        <f t="shared" si="32"/>
        <v>-1.9756373937676983</v>
      </c>
      <c r="Z75" s="13">
        <f t="shared" si="41"/>
        <v>67.619500000000002</v>
      </c>
      <c r="AA75" s="37">
        <f t="shared" si="42"/>
        <v>70.599999999999994</v>
      </c>
      <c r="AB75" s="13">
        <f t="shared" si="43"/>
        <v>-4.2216713881019814</v>
      </c>
      <c r="AC75">
        <f t="shared" si="22"/>
        <v>-0.99522588128887612</v>
      </c>
      <c r="AD75" s="12">
        <f t="shared" si="33"/>
        <v>69.76230000000001</v>
      </c>
      <c r="AE75" s="37">
        <f t="shared" si="44"/>
        <v>70.599999999999994</v>
      </c>
      <c r="AF75" s="13">
        <f t="shared" si="45"/>
        <v>-1.1865439093484156</v>
      </c>
      <c r="AH75" s="20">
        <v>68.900000000000006</v>
      </c>
      <c r="AI75" s="8">
        <v>70.7</v>
      </c>
      <c r="AJ75" s="23">
        <f t="shared" si="46"/>
        <v>-2.5459688826025513</v>
      </c>
      <c r="AM75" s="8"/>
      <c r="AO75" s="6">
        <v>70.599999999999994</v>
      </c>
      <c r="AP75" s="12">
        <f t="shared" si="23"/>
        <v>0.14164305949009304</v>
      </c>
    </row>
    <row r="76" spans="1:42">
      <c r="A76" s="1">
        <v>2017</v>
      </c>
      <c r="B76" s="1">
        <v>12</v>
      </c>
      <c r="D76" s="6">
        <v>4</v>
      </c>
      <c r="E76" s="17">
        <f t="shared" si="34"/>
        <v>67.827839999999995</v>
      </c>
      <c r="F76" s="38">
        <v>69.3</v>
      </c>
      <c r="G76" s="3"/>
      <c r="H76" s="19">
        <f t="shared" si="35"/>
        <v>-2.1243290043290131</v>
      </c>
      <c r="I76" s="19">
        <v>8.1999999999999993</v>
      </c>
      <c r="J76" s="36">
        <v>16.100000000000001</v>
      </c>
      <c r="K76" s="36">
        <v>11.3</v>
      </c>
      <c r="L76" s="10">
        <v>7.6</v>
      </c>
      <c r="M76" s="3"/>
      <c r="N76" s="12">
        <f t="shared" si="29"/>
        <v>69.248599999999996</v>
      </c>
      <c r="O76" s="37">
        <f t="shared" si="36"/>
        <v>69.3</v>
      </c>
      <c r="P76" s="13">
        <f t="shared" si="37"/>
        <v>-7.4170274170271E-2</v>
      </c>
      <c r="Q76" s="2">
        <f t="shared" ref="Q76:Q139" si="47">(P70/2+P71+P72+P73+P74+P75+P76+P77+P78+P79+P80+P81+P82/2)/12</f>
        <v>-0.10629552798336601</v>
      </c>
      <c r="R76" s="12">
        <f t="shared" si="30"/>
        <v>69.650000000000006</v>
      </c>
      <c r="S76" s="37">
        <f t="shared" si="38"/>
        <v>69.3</v>
      </c>
      <c r="T76" s="13">
        <f t="shared" si="39"/>
        <v>0.5050505050505194</v>
      </c>
      <c r="U76" s="23">
        <f t="shared" ref="U76:U145" si="48">(T70/2+T71+T72+T73+T74+T75+T76+T77+T78+T79+T80+T81+T82/2)/12</f>
        <v>-0.70415765230100413</v>
      </c>
      <c r="V76" s="12">
        <f t="shared" si="31"/>
        <v>69.137600000000006</v>
      </c>
      <c r="W76" s="37">
        <f t="shared" si="40"/>
        <v>69.3</v>
      </c>
      <c r="X76" s="13">
        <f t="shared" si="32"/>
        <v>-0.23434343434341542</v>
      </c>
      <c r="Z76" s="13">
        <f t="shared" si="41"/>
        <v>69.206999999999994</v>
      </c>
      <c r="AA76" s="37">
        <f t="shared" si="42"/>
        <v>69.3</v>
      </c>
      <c r="AB76" s="13">
        <f t="shared" si="43"/>
        <v>-0.13419913419913598</v>
      </c>
      <c r="AC76">
        <f t="shared" ref="AC76:AC142" si="49">(AB70/2+AB71+AB72+AB73+AB74+AB75+AB76+AB77+AB78+AB79+AB80+AB81+AB82/2)/12</f>
        <v>-1.0395434045763075</v>
      </c>
      <c r="AD76" s="12">
        <f t="shared" si="33"/>
        <v>69.449299999999994</v>
      </c>
      <c r="AE76" s="37">
        <f t="shared" si="44"/>
        <v>69.3</v>
      </c>
      <c r="AF76" s="13">
        <f t="shared" si="45"/>
        <v>0.21544011544010289</v>
      </c>
      <c r="AH76" s="20">
        <v>69.900000000000006</v>
      </c>
      <c r="AI76" s="8">
        <v>69.459999999999994</v>
      </c>
      <c r="AJ76" s="23">
        <f t="shared" si="46"/>
        <v>0.63345810538442038</v>
      </c>
      <c r="AM76" s="8"/>
      <c r="AO76" s="6">
        <v>69.3</v>
      </c>
      <c r="AP76" s="12">
        <f t="shared" si="23"/>
        <v>0.23088023088023135</v>
      </c>
    </row>
    <row r="77" spans="1:42">
      <c r="A77" s="1">
        <v>2018</v>
      </c>
      <c r="B77" s="1">
        <v>1</v>
      </c>
      <c r="C77">
        <v>2018</v>
      </c>
      <c r="D77" s="6">
        <v>3.1</v>
      </c>
      <c r="E77" s="17">
        <f t="shared" si="34"/>
        <v>66.966576000000003</v>
      </c>
      <c r="F77" s="38">
        <v>67.7</v>
      </c>
      <c r="G77" s="3">
        <v>5</v>
      </c>
      <c r="H77" s="19">
        <f t="shared" si="35"/>
        <v>-1.083344165435733</v>
      </c>
      <c r="I77" s="19">
        <v>6.8</v>
      </c>
      <c r="J77" s="36">
        <v>16.7</v>
      </c>
      <c r="K77" s="36">
        <v>9.6</v>
      </c>
      <c r="L77" s="10">
        <v>7.8</v>
      </c>
      <c r="M77" s="3">
        <v>5</v>
      </c>
      <c r="N77" s="12">
        <f t="shared" si="29"/>
        <v>69.444199999999995</v>
      </c>
      <c r="O77" s="37">
        <f t="shared" si="36"/>
        <v>67.7</v>
      </c>
      <c r="P77" s="13">
        <f t="shared" si="37"/>
        <v>2.576366322008866</v>
      </c>
      <c r="Q77" s="2">
        <f t="shared" si="47"/>
        <v>-0.36277616476728153</v>
      </c>
      <c r="R77" s="12">
        <f t="shared" si="30"/>
        <v>68.8</v>
      </c>
      <c r="S77" s="37">
        <f t="shared" si="38"/>
        <v>67.7</v>
      </c>
      <c r="T77" s="13">
        <f t="shared" si="39"/>
        <v>1.6248153618906969</v>
      </c>
      <c r="U77" s="23">
        <f t="shared" si="48"/>
        <v>-0.99018933891375005</v>
      </c>
      <c r="V77" s="12">
        <f t="shared" si="31"/>
        <v>69.272800000000004</v>
      </c>
      <c r="W77" s="37">
        <f t="shared" si="40"/>
        <v>67.7</v>
      </c>
      <c r="X77" s="13">
        <f t="shared" si="32"/>
        <v>2.3231905465288065</v>
      </c>
      <c r="Y77">
        <v>5</v>
      </c>
      <c r="Z77" s="13">
        <f t="shared" si="41"/>
        <v>68.317999999999998</v>
      </c>
      <c r="AA77" s="37">
        <f t="shared" si="42"/>
        <v>67.7</v>
      </c>
      <c r="AB77" s="13">
        <f t="shared" si="43"/>
        <v>0.91285081240768307</v>
      </c>
      <c r="AC77">
        <f t="shared" si="49"/>
        <v>-1.2148131555957835</v>
      </c>
      <c r="AD77" s="12">
        <f t="shared" si="33"/>
        <v>69.122099999999989</v>
      </c>
      <c r="AE77" s="37">
        <f t="shared" si="44"/>
        <v>67.7</v>
      </c>
      <c r="AF77" s="13">
        <f t="shared" si="45"/>
        <v>2.100590841949753</v>
      </c>
      <c r="AH77" s="20">
        <v>69.400000000000006</v>
      </c>
      <c r="AI77" s="8">
        <v>67.78</v>
      </c>
      <c r="AJ77" s="23">
        <f t="shared" si="46"/>
        <v>2.3900855709648994</v>
      </c>
      <c r="AM77" s="8"/>
      <c r="AO77" s="6">
        <v>67.7</v>
      </c>
      <c r="AP77" s="12">
        <f t="shared" si="23"/>
        <v>0.11816838995568446</v>
      </c>
    </row>
    <row r="78" spans="1:42">
      <c r="A78" s="1">
        <v>2018</v>
      </c>
      <c r="B78" s="1">
        <v>2</v>
      </c>
      <c r="D78" s="6">
        <v>6.8</v>
      </c>
      <c r="E78" s="17">
        <f t="shared" si="34"/>
        <v>70.507328000000001</v>
      </c>
      <c r="F78" s="38">
        <v>70.2</v>
      </c>
      <c r="G78"/>
      <c r="H78" s="19">
        <f t="shared" si="35"/>
        <v>0.43778917378915594</v>
      </c>
      <c r="I78" s="19">
        <v>10.7</v>
      </c>
      <c r="J78" s="36">
        <v>24.2</v>
      </c>
      <c r="K78" s="36">
        <v>13.9</v>
      </c>
      <c r="L78" s="10">
        <v>16</v>
      </c>
      <c r="N78" s="12">
        <f t="shared" si="29"/>
        <v>71.889200000000002</v>
      </c>
      <c r="O78" s="37">
        <f t="shared" si="36"/>
        <v>70.2</v>
      </c>
      <c r="P78" s="13">
        <f t="shared" si="37"/>
        <v>2.406267806267806</v>
      </c>
      <c r="Q78" s="2">
        <f t="shared" si="47"/>
        <v>-0.55802445979036719</v>
      </c>
      <c r="R78" s="12">
        <f t="shared" si="30"/>
        <v>70.95</v>
      </c>
      <c r="S78" s="37">
        <f t="shared" si="38"/>
        <v>70.2</v>
      </c>
      <c r="T78" s="13">
        <f t="shared" si="39"/>
        <v>1.0683760683760681</v>
      </c>
      <c r="U78" s="23">
        <f t="shared" si="48"/>
        <v>-1.2715033640578</v>
      </c>
      <c r="V78" s="12">
        <f t="shared" si="31"/>
        <v>74.816000000000003</v>
      </c>
      <c r="W78" s="37">
        <f t="shared" si="40"/>
        <v>70.2</v>
      </c>
      <c r="X78" s="13">
        <f t="shared" si="32"/>
        <v>6.5754985754985711</v>
      </c>
      <c r="Z78" s="13">
        <f t="shared" si="41"/>
        <v>70.794499999999999</v>
      </c>
      <c r="AA78" s="37">
        <f t="shared" si="42"/>
        <v>70.2</v>
      </c>
      <c r="AB78" s="13">
        <f t="shared" si="43"/>
        <v>0.84686609686607994</v>
      </c>
      <c r="AC78">
        <f t="shared" si="49"/>
        <v>-1.7258300171278294</v>
      </c>
      <c r="AD78" s="12">
        <f t="shared" si="33"/>
        <v>71.419600000000003</v>
      </c>
      <c r="AE78" s="37">
        <f t="shared" si="44"/>
        <v>70.2</v>
      </c>
      <c r="AF78" s="13">
        <f t="shared" si="45"/>
        <v>1.7373219373219513</v>
      </c>
      <c r="AH78" s="20">
        <v>70.900000000000006</v>
      </c>
      <c r="AI78" s="8">
        <v>69.959999999999994</v>
      </c>
      <c r="AJ78" s="23">
        <f t="shared" si="46"/>
        <v>1.3436249285306019</v>
      </c>
      <c r="AM78" s="8"/>
      <c r="AO78" s="6">
        <v>70.2</v>
      </c>
      <c r="AP78" s="12">
        <f t="shared" si="23"/>
        <v>-0.34188034188035488</v>
      </c>
    </row>
    <row r="79" spans="1:42">
      <c r="A79" s="1">
        <v>2018</v>
      </c>
      <c r="B79" s="1">
        <v>3</v>
      </c>
      <c r="D79" s="6">
        <v>1.1000000000000001</v>
      </c>
      <c r="E79" s="17">
        <f t="shared" si="34"/>
        <v>65.052655999999999</v>
      </c>
      <c r="F79" s="38">
        <v>67.599999999999994</v>
      </c>
      <c r="G79"/>
      <c r="H79" s="19">
        <f t="shared" si="35"/>
        <v>-3.7682603550295823</v>
      </c>
      <c r="I79" s="19">
        <v>2.5</v>
      </c>
      <c r="J79" s="36">
        <v>9.9</v>
      </c>
      <c r="K79" s="36">
        <v>5.3</v>
      </c>
      <c r="L79" s="10">
        <v>6</v>
      </c>
      <c r="N79" s="12">
        <f t="shared" si="29"/>
        <v>67.227400000000003</v>
      </c>
      <c r="O79" s="37">
        <f t="shared" si="36"/>
        <v>67.599999999999994</v>
      </c>
      <c r="P79" s="13">
        <f t="shared" si="37"/>
        <v>-0.5511834319526514</v>
      </c>
      <c r="Q79" s="2">
        <f t="shared" si="47"/>
        <v>-0.77049720932475319</v>
      </c>
      <c r="R79" s="12">
        <f t="shared" si="30"/>
        <v>66.650000000000006</v>
      </c>
      <c r="S79" s="37">
        <f t="shared" si="38"/>
        <v>67.599999999999994</v>
      </c>
      <c r="T79" s="13">
        <f t="shared" si="39"/>
        <v>-1.405325443786964</v>
      </c>
      <c r="U79" s="23">
        <f t="shared" si="48"/>
        <v>-1.6135691104399346</v>
      </c>
      <c r="V79" s="12">
        <f t="shared" si="31"/>
        <v>68.055999999999997</v>
      </c>
      <c r="W79" s="37">
        <f t="shared" si="40"/>
        <v>67.599999999999994</v>
      </c>
      <c r="X79" s="13">
        <f t="shared" si="32"/>
        <v>0.67455621301775182</v>
      </c>
      <c r="Z79" s="13">
        <f t="shared" si="41"/>
        <v>65.587500000000006</v>
      </c>
      <c r="AA79" s="37">
        <f t="shared" si="42"/>
        <v>67.599999999999994</v>
      </c>
      <c r="AB79" s="13">
        <f t="shared" si="43"/>
        <v>-2.9770710059171392</v>
      </c>
      <c r="AC79">
        <f t="shared" si="49"/>
        <v>-2.2073364033835792</v>
      </c>
      <c r="AD79" s="12">
        <f t="shared" si="33"/>
        <v>66.938700000000011</v>
      </c>
      <c r="AE79" s="37">
        <f t="shared" si="44"/>
        <v>67.599999999999994</v>
      </c>
      <c r="AF79" s="13">
        <f t="shared" si="45"/>
        <v>-0.97825443786979349</v>
      </c>
      <c r="AH79" s="20">
        <v>67.8</v>
      </c>
      <c r="AI79" s="8">
        <v>67.58</v>
      </c>
      <c r="AJ79" s="23">
        <f t="shared" si="46"/>
        <v>0.3255401006214953</v>
      </c>
      <c r="AM79" s="8"/>
      <c r="AO79" s="6">
        <v>67.599999999999994</v>
      </c>
      <c r="AP79" s="12">
        <f t="shared" si="23"/>
        <v>-2.9585798816569309E-2</v>
      </c>
    </row>
    <row r="80" spans="1:42">
      <c r="A80" s="1">
        <v>2018</v>
      </c>
      <c r="B80" s="1">
        <v>4</v>
      </c>
      <c r="D80" s="6">
        <v>4.7</v>
      </c>
      <c r="E80" s="17">
        <f t="shared" si="34"/>
        <v>68.497712000000007</v>
      </c>
      <c r="F80" s="38">
        <v>70.5</v>
      </c>
      <c r="G80"/>
      <c r="H80" s="19">
        <f t="shared" si="35"/>
        <v>-2.8401248226950173</v>
      </c>
      <c r="I80" s="19">
        <v>8.9</v>
      </c>
      <c r="J80" s="36">
        <v>22</v>
      </c>
      <c r="K80" s="36">
        <v>11.2</v>
      </c>
      <c r="L80" s="10">
        <v>7</v>
      </c>
      <c r="N80" s="12">
        <f t="shared" si="29"/>
        <v>71.171999999999997</v>
      </c>
      <c r="O80" s="37">
        <f t="shared" si="36"/>
        <v>70.5</v>
      </c>
      <c r="P80" s="13">
        <f t="shared" si="37"/>
        <v>0.95319148936169995</v>
      </c>
      <c r="Q80" s="2">
        <f t="shared" si="47"/>
        <v>-0.81830218193444837</v>
      </c>
      <c r="R80" s="12">
        <f t="shared" si="30"/>
        <v>69.599999999999994</v>
      </c>
      <c r="S80" s="37">
        <f t="shared" si="38"/>
        <v>70.5</v>
      </c>
      <c r="T80" s="13">
        <f t="shared" si="39"/>
        <v>-1.2765957446808613</v>
      </c>
      <c r="U80" s="23">
        <f t="shared" si="48"/>
        <v>-1.6859753685004613</v>
      </c>
      <c r="V80" s="12">
        <f t="shared" si="31"/>
        <v>68.731999999999999</v>
      </c>
      <c r="W80" s="37">
        <f t="shared" si="40"/>
        <v>70.5</v>
      </c>
      <c r="X80" s="13">
        <f t="shared" si="32"/>
        <v>-2.5078014184397119</v>
      </c>
      <c r="Z80" s="13">
        <f t="shared" si="41"/>
        <v>69.651499999999999</v>
      </c>
      <c r="AA80" s="37">
        <f t="shared" si="42"/>
        <v>70.5</v>
      </c>
      <c r="AB80" s="13">
        <f t="shared" si="43"/>
        <v>-1.20354609929079</v>
      </c>
      <c r="AC80">
        <f t="shared" si="49"/>
        <v>-2.3004237071310052</v>
      </c>
      <c r="AD80" s="12">
        <f t="shared" si="33"/>
        <v>70.385999999999996</v>
      </c>
      <c r="AE80" s="37">
        <f t="shared" si="44"/>
        <v>70.5</v>
      </c>
      <c r="AF80" s="13">
        <f t="shared" si="45"/>
        <v>-0.1617021276595807</v>
      </c>
      <c r="AH80" s="20">
        <v>70.2</v>
      </c>
      <c r="AI80" s="8">
        <v>70.45</v>
      </c>
      <c r="AJ80" s="23">
        <f t="shared" si="46"/>
        <v>-0.35486160397445587</v>
      </c>
      <c r="AM80" s="8"/>
      <c r="AO80" s="6">
        <v>70.5</v>
      </c>
      <c r="AP80" s="12">
        <f t="shared" ref="AP80:AP87" si="50">AI80/AO80*100-100</f>
        <v>-7.0921985815601829E-2</v>
      </c>
    </row>
    <row r="81" spans="1:42">
      <c r="A81" s="1">
        <v>2018</v>
      </c>
      <c r="B81" s="1">
        <v>5</v>
      </c>
      <c r="D81" s="6">
        <v>8.4</v>
      </c>
      <c r="E81" s="17">
        <f t="shared" si="34"/>
        <v>72.038464000000005</v>
      </c>
      <c r="F81" s="38">
        <v>72.400000000000006</v>
      </c>
      <c r="G81"/>
      <c r="H81" s="19">
        <f t="shared" si="35"/>
        <v>-0.49935911602210581</v>
      </c>
      <c r="I81" s="40">
        <v>13.1</v>
      </c>
      <c r="J81" s="36">
        <v>24.2</v>
      </c>
      <c r="K81" s="36">
        <v>15.3</v>
      </c>
      <c r="L81" s="10">
        <v>15</v>
      </c>
      <c r="N81" s="12">
        <f t="shared" si="29"/>
        <v>71.889200000000002</v>
      </c>
      <c r="O81" s="37">
        <f t="shared" si="36"/>
        <v>72.400000000000006</v>
      </c>
      <c r="P81" s="13">
        <f t="shared" si="37"/>
        <v>-0.70552486187845886</v>
      </c>
      <c r="Q81" s="2">
        <f t="shared" si="47"/>
        <v>-0.63846198911927843</v>
      </c>
      <c r="R81" s="12">
        <f t="shared" si="30"/>
        <v>71.650000000000006</v>
      </c>
      <c r="S81" s="37">
        <f t="shared" si="38"/>
        <v>72.400000000000006</v>
      </c>
      <c r="T81" s="13">
        <f t="shared" si="39"/>
        <v>-1.0359116022099499</v>
      </c>
      <c r="U81" s="23">
        <f t="shared" si="48"/>
        <v>-1.5277508764284242</v>
      </c>
      <c r="V81" s="12">
        <f t="shared" si="31"/>
        <v>74.14</v>
      </c>
      <c r="W81" s="37">
        <f t="shared" si="40"/>
        <v>72.400000000000006</v>
      </c>
      <c r="X81" s="13">
        <f t="shared" si="32"/>
        <v>2.4033149171270622</v>
      </c>
      <c r="Z81" s="13">
        <f t="shared" si="41"/>
        <v>72.3185</v>
      </c>
      <c r="AA81" s="37">
        <f t="shared" si="42"/>
        <v>72.400000000000006</v>
      </c>
      <c r="AB81" s="13">
        <f t="shared" si="43"/>
        <v>-0.11256906077349527</v>
      </c>
      <c r="AC81">
        <f t="shared" si="49"/>
        <v>-2.0849016178421049</v>
      </c>
      <c r="AD81" s="12">
        <f t="shared" si="33"/>
        <v>71.769599999999997</v>
      </c>
      <c r="AE81" s="37">
        <f t="shared" si="44"/>
        <v>72.400000000000006</v>
      </c>
      <c r="AF81" s="13">
        <f t="shared" si="45"/>
        <v>-0.8707182320442115</v>
      </c>
      <c r="AH81" s="20">
        <v>72</v>
      </c>
      <c r="AI81" s="8">
        <v>72.3</v>
      </c>
      <c r="AJ81" s="23">
        <f t="shared" si="46"/>
        <v>-0.41493775933609811</v>
      </c>
      <c r="AM81" s="8"/>
      <c r="AO81" s="6">
        <v>72.400000000000006</v>
      </c>
      <c r="AP81" s="12">
        <f t="shared" si="50"/>
        <v>-0.1381215469613295</v>
      </c>
    </row>
    <row r="82" spans="1:42">
      <c r="A82" s="1">
        <v>2018</v>
      </c>
      <c r="B82" s="1">
        <v>6</v>
      </c>
      <c r="D82" s="6">
        <v>10.199999999999999</v>
      </c>
      <c r="E82" s="17">
        <f t="shared" si="34"/>
        <v>73.760992000000002</v>
      </c>
      <c r="F82" s="38">
        <v>74.7</v>
      </c>
      <c r="G82"/>
      <c r="H82" s="19">
        <f t="shared" si="35"/>
        <v>-1.257038821954481</v>
      </c>
      <c r="I82" s="40">
        <v>15.6</v>
      </c>
      <c r="J82" s="36">
        <v>27.2</v>
      </c>
      <c r="K82" s="36">
        <v>16.8</v>
      </c>
      <c r="L82" s="10">
        <v>19.7</v>
      </c>
      <c r="N82" s="12">
        <f t="shared" si="29"/>
        <v>72.867199999999997</v>
      </c>
      <c r="O82" s="37">
        <f t="shared" si="36"/>
        <v>74.7</v>
      </c>
      <c r="P82" s="13">
        <f t="shared" si="37"/>
        <v>-2.4535475234270478</v>
      </c>
      <c r="Q82" s="2">
        <f t="shared" si="47"/>
        <v>-0.50412200256692807</v>
      </c>
      <c r="R82" s="12">
        <f t="shared" si="30"/>
        <v>72.400000000000006</v>
      </c>
      <c r="S82" s="37">
        <f t="shared" si="38"/>
        <v>74.7</v>
      </c>
      <c r="T82" s="13">
        <f t="shared" si="39"/>
        <v>-3.0789825970548748</v>
      </c>
      <c r="U82" s="23">
        <f t="shared" si="48"/>
        <v>-1.4365225490013145</v>
      </c>
      <c r="V82" s="12">
        <f t="shared" si="31"/>
        <v>77.3172</v>
      </c>
      <c r="W82" s="37">
        <f t="shared" si="40"/>
        <v>74.7</v>
      </c>
      <c r="X82" s="13">
        <f t="shared" si="32"/>
        <v>3.5036144578313184</v>
      </c>
      <c r="Z82" s="13">
        <f t="shared" si="41"/>
        <v>73.906000000000006</v>
      </c>
      <c r="AA82" s="37">
        <f t="shared" si="42"/>
        <v>74.7</v>
      </c>
      <c r="AB82" s="13">
        <f t="shared" si="43"/>
        <v>-1.0629183400267692</v>
      </c>
      <c r="AC82">
        <f t="shared" si="49"/>
        <v>-2.0337973867735175</v>
      </c>
      <c r="AD82" s="12">
        <f t="shared" si="33"/>
        <v>72.633600000000001</v>
      </c>
      <c r="AE82" s="37">
        <f t="shared" si="44"/>
        <v>74.7</v>
      </c>
      <c r="AF82" s="13">
        <f t="shared" si="45"/>
        <v>-2.7662650602409684</v>
      </c>
      <c r="AH82" s="20">
        <v>73.099999999999994</v>
      </c>
      <c r="AI82" s="8">
        <v>74.7</v>
      </c>
      <c r="AJ82" s="23">
        <f t="shared" si="46"/>
        <v>-2.1419009370816724</v>
      </c>
      <c r="AM82" s="8"/>
      <c r="AO82" s="6">
        <v>74.7</v>
      </c>
      <c r="AP82" s="12">
        <f t="shared" si="50"/>
        <v>0</v>
      </c>
    </row>
    <row r="83" spans="1:42">
      <c r="A83" s="1">
        <v>2018</v>
      </c>
      <c r="B83" s="1">
        <v>7</v>
      </c>
      <c r="D83" s="6">
        <v>0.5</v>
      </c>
      <c r="E83" s="17">
        <f t="shared" si="34"/>
        <v>64.478480000000005</v>
      </c>
      <c r="F83" s="38">
        <v>72.3</v>
      </c>
      <c r="G83"/>
      <c r="H83" s="19">
        <f t="shared" si="35"/>
        <v>-10.818146611341618</v>
      </c>
      <c r="I83" s="40">
        <v>1.6</v>
      </c>
      <c r="J83" s="36">
        <v>9.8000000000000007</v>
      </c>
      <c r="K83" s="36">
        <v>3.5</v>
      </c>
      <c r="L83" s="10">
        <v>1.3</v>
      </c>
      <c r="N83" s="12">
        <f t="shared" si="29"/>
        <v>67.194800000000001</v>
      </c>
      <c r="O83" s="37">
        <f t="shared" si="36"/>
        <v>72.3</v>
      </c>
      <c r="P83" s="13">
        <f t="shared" si="37"/>
        <v>-7.0611341632088482</v>
      </c>
      <c r="Q83" s="2">
        <f t="shared" si="47"/>
        <v>-0.63570403263495479</v>
      </c>
      <c r="R83" s="12">
        <f t="shared" si="30"/>
        <v>65.75</v>
      </c>
      <c r="S83" s="37">
        <f t="shared" si="38"/>
        <v>72.3</v>
      </c>
      <c r="T83" s="13">
        <f t="shared" si="39"/>
        <v>-9.0594744121715109</v>
      </c>
      <c r="U83" s="23">
        <f t="shared" si="48"/>
        <v>-1.50024969581367</v>
      </c>
      <c r="V83" s="12">
        <f t="shared" si="31"/>
        <v>64.878799999999998</v>
      </c>
      <c r="W83" s="37">
        <f t="shared" si="40"/>
        <v>72.3</v>
      </c>
      <c r="X83" s="13">
        <f t="shared" si="32"/>
        <v>-10.26445366528354</v>
      </c>
      <c r="Z83" s="13">
        <f t="shared" si="41"/>
        <v>65.016000000000005</v>
      </c>
      <c r="AA83" s="37">
        <f t="shared" si="42"/>
        <v>72.3</v>
      </c>
      <c r="AB83" s="13">
        <f t="shared" si="43"/>
        <v>-10.074688796680491</v>
      </c>
      <c r="AC83">
        <f t="shared" si="49"/>
        <v>-2.1974923256819419</v>
      </c>
      <c r="AD83" s="12">
        <f t="shared" si="33"/>
        <v>66.472399999999993</v>
      </c>
      <c r="AE83" s="37">
        <f t="shared" si="44"/>
        <v>72.3</v>
      </c>
      <c r="AF83" s="13">
        <f t="shared" si="45"/>
        <v>-8.0603042876901867</v>
      </c>
      <c r="AH83" s="20">
        <v>67.5</v>
      </c>
      <c r="AI83" s="8">
        <v>72.3</v>
      </c>
      <c r="AJ83" s="23">
        <f t="shared" si="46"/>
        <v>-6.6390041493775982</v>
      </c>
      <c r="AM83" s="8"/>
      <c r="AO83" s="6">
        <v>72.3</v>
      </c>
      <c r="AP83" s="12">
        <f t="shared" si="50"/>
        <v>0</v>
      </c>
    </row>
    <row r="84" spans="1:42">
      <c r="A84" s="1">
        <v>2018</v>
      </c>
      <c r="B84" s="1">
        <v>8</v>
      </c>
      <c r="D84" s="6">
        <v>5.9</v>
      </c>
      <c r="E84" s="17">
        <f t="shared" si="34"/>
        <v>69.646063999999996</v>
      </c>
      <c r="F84" s="38">
        <v>70.8</v>
      </c>
      <c r="G84"/>
      <c r="H84" s="19">
        <f t="shared" si="35"/>
        <v>-1.6298531073446298</v>
      </c>
      <c r="I84" s="40">
        <v>8.6999999999999993</v>
      </c>
      <c r="J84" s="36">
        <v>23.6</v>
      </c>
      <c r="K84" s="36">
        <v>12</v>
      </c>
      <c r="L84" s="10">
        <v>10</v>
      </c>
      <c r="N84" s="12">
        <f t="shared" si="29"/>
        <v>71.693600000000004</v>
      </c>
      <c r="O84" s="37">
        <f t="shared" si="36"/>
        <v>70.8</v>
      </c>
      <c r="P84" s="13">
        <f t="shared" si="37"/>
        <v>1.2621468926553803</v>
      </c>
      <c r="Q84" s="2">
        <f t="shared" si="47"/>
        <v>-1.0320269057596267</v>
      </c>
      <c r="R84" s="12">
        <f t="shared" si="30"/>
        <v>70</v>
      </c>
      <c r="S84" s="37">
        <f t="shared" si="38"/>
        <v>70.8</v>
      </c>
      <c r="T84" s="13">
        <f t="shared" si="39"/>
        <v>-1.1299435028248581</v>
      </c>
      <c r="U84" s="23">
        <f t="shared" si="48"/>
        <v>-1.8331047728826924</v>
      </c>
      <c r="V84" s="12">
        <f t="shared" si="31"/>
        <v>70.760000000000005</v>
      </c>
      <c r="W84" s="37">
        <f t="shared" si="40"/>
        <v>70.8</v>
      </c>
      <c r="X84" s="13">
        <f t="shared" si="32"/>
        <v>-5.6497175141231537E-2</v>
      </c>
      <c r="Z84" s="13">
        <f t="shared" si="41"/>
        <v>69.524500000000003</v>
      </c>
      <c r="AA84" s="37">
        <f t="shared" si="42"/>
        <v>70.8</v>
      </c>
      <c r="AB84" s="13">
        <f t="shared" si="43"/>
        <v>-1.8015536723163734</v>
      </c>
      <c r="AC84">
        <f t="shared" si="49"/>
        <v>-2.5551119950230006</v>
      </c>
      <c r="AD84" s="12">
        <f t="shared" si="33"/>
        <v>70.846800000000002</v>
      </c>
      <c r="AE84" s="37">
        <f t="shared" si="44"/>
        <v>70.8</v>
      </c>
      <c r="AF84" s="13">
        <f t="shared" si="45"/>
        <v>6.6101694915261078E-2</v>
      </c>
      <c r="AH84" s="20">
        <v>70.099999999999994</v>
      </c>
      <c r="AI84" s="8">
        <v>70.78</v>
      </c>
      <c r="AJ84" s="23">
        <f t="shared" si="46"/>
        <v>-0.96072336818311044</v>
      </c>
      <c r="AM84" s="8"/>
      <c r="AO84" s="6">
        <v>70.8</v>
      </c>
      <c r="AP84" s="12">
        <f t="shared" si="50"/>
        <v>-2.8248587570615769E-2</v>
      </c>
    </row>
    <row r="85" spans="1:42">
      <c r="A85" s="1">
        <v>2018</v>
      </c>
      <c r="B85" s="1">
        <v>9</v>
      </c>
      <c r="D85" s="6">
        <v>1.6</v>
      </c>
      <c r="E85" s="17">
        <f t="shared" si="34"/>
        <v>65.531136000000004</v>
      </c>
      <c r="F85" s="38">
        <v>69</v>
      </c>
      <c r="G85"/>
      <c r="H85" s="19">
        <f t="shared" si="35"/>
        <v>-5.0273391304347825</v>
      </c>
      <c r="I85" s="18">
        <v>3.3</v>
      </c>
      <c r="J85" s="36">
        <v>10.199999999999999</v>
      </c>
      <c r="K85" s="35">
        <v>5.6</v>
      </c>
      <c r="L85" s="10">
        <v>5.7</v>
      </c>
      <c r="N85" s="12">
        <f t="shared" si="29"/>
        <v>67.325199999999995</v>
      </c>
      <c r="O85" s="37">
        <f t="shared" si="36"/>
        <v>69</v>
      </c>
      <c r="P85" s="13">
        <f t="shared" si="37"/>
        <v>-2.4272463768115955</v>
      </c>
      <c r="Q85" s="2">
        <f t="shared" si="47"/>
        <v>-1.2953155308518269</v>
      </c>
      <c r="R85" s="6">
        <f t="shared" si="30"/>
        <v>66.8</v>
      </c>
      <c r="S85" s="37">
        <f t="shared" si="38"/>
        <v>69</v>
      </c>
      <c r="T85" s="13">
        <f t="shared" si="39"/>
        <v>-3.1884057971014528</v>
      </c>
      <c r="U85" s="23">
        <f t="shared" si="48"/>
        <v>-2.0686533424205868</v>
      </c>
      <c r="V85" s="12">
        <f t="shared" si="31"/>
        <v>67.853200000000001</v>
      </c>
      <c r="W85" s="37">
        <f t="shared" si="40"/>
        <v>69</v>
      </c>
      <c r="X85" s="13">
        <f t="shared" si="32"/>
        <v>-1.6620289855072485</v>
      </c>
      <c r="Z85" s="13">
        <f t="shared" si="41"/>
        <v>66.095500000000001</v>
      </c>
      <c r="AA85" s="37">
        <f t="shared" si="42"/>
        <v>69</v>
      </c>
      <c r="AB85" s="13">
        <f t="shared" si="43"/>
        <v>-4.2094202898550748</v>
      </c>
      <c r="AC85">
        <f t="shared" si="49"/>
        <v>-2.7808611465836077</v>
      </c>
      <c r="AD85" s="12">
        <f t="shared" si="33"/>
        <v>67.062600000000003</v>
      </c>
      <c r="AE85" s="37">
        <f t="shared" si="44"/>
        <v>69</v>
      </c>
      <c r="AF85" s="13">
        <f t="shared" si="45"/>
        <v>-2.8078260869565241</v>
      </c>
      <c r="AH85" s="20">
        <v>68.099999999999994</v>
      </c>
      <c r="AI85" s="8">
        <v>69</v>
      </c>
      <c r="AJ85" s="23">
        <f t="shared" si="46"/>
        <v>-1.3043478260869534</v>
      </c>
      <c r="AM85" s="8"/>
      <c r="AO85" s="6">
        <v>69</v>
      </c>
      <c r="AP85" s="12">
        <f t="shared" si="50"/>
        <v>0</v>
      </c>
    </row>
    <row r="86" spans="1:42">
      <c r="A86" s="1">
        <v>2018</v>
      </c>
      <c r="B86" s="1">
        <v>10</v>
      </c>
      <c r="D86" s="6">
        <v>2.5</v>
      </c>
      <c r="E86" s="17">
        <f t="shared" si="34"/>
        <v>66.392399999999995</v>
      </c>
      <c r="F86" s="37">
        <v>69.099999999999994</v>
      </c>
      <c r="G86"/>
      <c r="H86" s="19">
        <f t="shared" si="35"/>
        <v>-3.9183791606367606</v>
      </c>
      <c r="I86" s="18">
        <v>4.9000000000000004</v>
      </c>
      <c r="J86" s="35">
        <v>12.4</v>
      </c>
      <c r="K86" s="35">
        <v>8.5</v>
      </c>
      <c r="L86" s="18">
        <v>6.9</v>
      </c>
      <c r="N86" s="12">
        <f t="shared" si="29"/>
        <v>68.042400000000001</v>
      </c>
      <c r="O86" s="37">
        <f t="shared" si="36"/>
        <v>69.099999999999994</v>
      </c>
      <c r="P86" s="13">
        <f t="shared" si="37"/>
        <v>-1.530535455861056</v>
      </c>
      <c r="Q86" s="2">
        <f t="shared" si="47"/>
        <v>-1.5453596751378047</v>
      </c>
      <c r="R86" s="12">
        <f t="shared" si="30"/>
        <v>68.25</v>
      </c>
      <c r="S86" s="37">
        <f t="shared" si="38"/>
        <v>69.099999999999994</v>
      </c>
      <c r="T86" s="13">
        <f t="shared" si="39"/>
        <v>-1.2301013024601986</v>
      </c>
      <c r="U86" s="23">
        <f t="shared" si="48"/>
        <v>-2.2012602993258068</v>
      </c>
      <c r="V86" s="12">
        <f t="shared" si="31"/>
        <v>68.664400000000001</v>
      </c>
      <c r="W86" s="37">
        <f t="shared" si="40"/>
        <v>69.099999999999994</v>
      </c>
      <c r="X86" s="13">
        <f t="shared" si="32"/>
        <v>-0.63039073806076829</v>
      </c>
      <c r="Z86" s="13">
        <f t="shared" si="41"/>
        <v>67.111500000000007</v>
      </c>
      <c r="AA86" s="37">
        <f t="shared" si="42"/>
        <v>69.099999999999994</v>
      </c>
      <c r="AB86" s="13">
        <f t="shared" si="43"/>
        <v>-2.8777134587554087</v>
      </c>
      <c r="AC86">
        <f t="shared" si="49"/>
        <v>-2.8339863429363845</v>
      </c>
      <c r="AD86" s="12">
        <f t="shared" si="33"/>
        <v>68.146199999999993</v>
      </c>
      <c r="AE86" s="37">
        <f t="shared" si="44"/>
        <v>69.099999999999994</v>
      </c>
      <c r="AF86" s="13">
        <f t="shared" si="45"/>
        <v>-1.3803183791606415</v>
      </c>
      <c r="AH86" s="20">
        <v>68.7</v>
      </c>
      <c r="AI86" s="9">
        <v>69.12</v>
      </c>
      <c r="AJ86" s="23">
        <f t="shared" si="46"/>
        <v>-0.60763888888889994</v>
      </c>
      <c r="AO86" s="6">
        <v>69.099999999999994</v>
      </c>
      <c r="AP86" s="12">
        <f t="shared" si="50"/>
        <v>2.8943560057896889E-2</v>
      </c>
    </row>
    <row r="87" spans="1:42">
      <c r="A87" s="1">
        <v>2018</v>
      </c>
      <c r="B87" s="1">
        <v>11</v>
      </c>
      <c r="D87" s="6">
        <v>3.1</v>
      </c>
      <c r="E87" s="17">
        <f t="shared" si="34"/>
        <v>66.966576000000003</v>
      </c>
      <c r="F87" s="37">
        <v>67.400000000000006</v>
      </c>
      <c r="G87"/>
      <c r="H87" s="19">
        <f t="shared" si="35"/>
        <v>-0.64306231454006024</v>
      </c>
      <c r="I87" s="18">
        <v>4.9000000000000004</v>
      </c>
      <c r="J87" s="35">
        <v>13.2</v>
      </c>
      <c r="K87" s="35">
        <v>7.7</v>
      </c>
      <c r="L87" s="10">
        <v>7.3</v>
      </c>
      <c r="N87" s="12">
        <f t="shared" si="29"/>
        <v>68.303200000000004</v>
      </c>
      <c r="O87" s="37">
        <f t="shared" si="36"/>
        <v>67.400000000000006</v>
      </c>
      <c r="P87" s="13">
        <f t="shared" si="37"/>
        <v>1.340059347180997</v>
      </c>
      <c r="Q87" s="2">
        <f t="shared" si="47"/>
        <v>-1.9135516552202916</v>
      </c>
      <c r="R87" s="12">
        <f t="shared" si="30"/>
        <v>67.849999999999994</v>
      </c>
      <c r="S87" s="37">
        <f t="shared" si="38"/>
        <v>67.400000000000006</v>
      </c>
      <c r="T87" s="13">
        <f t="shared" si="39"/>
        <v>0.66765578635012446</v>
      </c>
      <c r="U87" s="23">
        <f t="shared" si="48"/>
        <v>-2.4194282668327349</v>
      </c>
      <c r="V87" s="12">
        <f t="shared" si="31"/>
        <v>68.934799999999996</v>
      </c>
      <c r="W87" s="37">
        <f t="shared" si="40"/>
        <v>67.400000000000006</v>
      </c>
      <c r="X87" s="13">
        <f t="shared" si="32"/>
        <v>2.2771513353115722</v>
      </c>
      <c r="Z87" s="13">
        <f t="shared" si="41"/>
        <v>67.111500000000007</v>
      </c>
      <c r="AA87" s="37">
        <f t="shared" si="42"/>
        <v>67.400000000000006</v>
      </c>
      <c r="AB87" s="13">
        <f t="shared" si="43"/>
        <v>-0.42804154302670838</v>
      </c>
      <c r="AC87">
        <f t="shared" si="49"/>
        <v>-3.1014191651930862</v>
      </c>
      <c r="AD87" s="12">
        <f t="shared" si="33"/>
        <v>68.076599999999999</v>
      </c>
      <c r="AE87" s="37">
        <f t="shared" si="44"/>
        <v>67.400000000000006</v>
      </c>
      <c r="AF87" s="13">
        <f t="shared" si="45"/>
        <v>1.0038575667655749</v>
      </c>
      <c r="AH87" s="20">
        <v>69</v>
      </c>
      <c r="AI87" s="9">
        <v>67.400000000000006</v>
      </c>
      <c r="AJ87" s="23">
        <f t="shared" si="46"/>
        <v>2.3738872403560833</v>
      </c>
      <c r="AO87" s="6">
        <v>67.400000000000006</v>
      </c>
      <c r="AP87" s="12">
        <f t="shared" si="50"/>
        <v>0</v>
      </c>
    </row>
    <row r="88" spans="1:42">
      <c r="A88" s="1">
        <v>2018</v>
      </c>
      <c r="B88" s="1">
        <v>12</v>
      </c>
      <c r="D88" s="6">
        <v>1.6</v>
      </c>
      <c r="E88" s="17">
        <f t="shared" si="34"/>
        <v>65.531136000000004</v>
      </c>
      <c r="F88" s="37">
        <v>67.8</v>
      </c>
      <c r="G88"/>
      <c r="H88" s="19">
        <f t="shared" si="35"/>
        <v>-3.3464070796460135</v>
      </c>
      <c r="I88" s="18">
        <v>3.1</v>
      </c>
      <c r="J88" s="35">
        <v>12.4</v>
      </c>
      <c r="K88" s="35">
        <v>9.1</v>
      </c>
      <c r="L88" s="10">
        <v>5.6</v>
      </c>
      <c r="N88" s="12">
        <f t="shared" si="29"/>
        <v>68.042400000000001</v>
      </c>
      <c r="O88" s="37">
        <f t="shared" si="36"/>
        <v>67.8</v>
      </c>
      <c r="P88" s="13">
        <f t="shared" si="37"/>
        <v>0.35752212389381555</v>
      </c>
      <c r="Q88" s="2">
        <f t="shared" si="47"/>
        <v>-2.0121839638341146</v>
      </c>
      <c r="R88" s="12">
        <f t="shared" si="30"/>
        <v>68.55</v>
      </c>
      <c r="S88" s="37">
        <f t="shared" si="38"/>
        <v>67.8</v>
      </c>
      <c r="T88" s="13">
        <f t="shared" si="39"/>
        <v>1.1061946902654967</v>
      </c>
      <c r="U88" s="23">
        <f t="shared" si="48"/>
        <v>-2.5607934869193536</v>
      </c>
      <c r="V88" s="12">
        <f t="shared" si="31"/>
        <v>67.785600000000002</v>
      </c>
      <c r="W88" s="37">
        <f t="shared" si="40"/>
        <v>67.8</v>
      </c>
      <c r="X88" s="13">
        <f t="shared" si="32"/>
        <v>-2.1238938053087963E-2</v>
      </c>
      <c r="Z88" s="13">
        <f t="shared" si="41"/>
        <v>65.968500000000006</v>
      </c>
      <c r="AA88" s="37">
        <f t="shared" si="42"/>
        <v>67.8</v>
      </c>
      <c r="AB88" s="13">
        <f t="shared" si="43"/>
        <v>-2.7013274336283075</v>
      </c>
      <c r="AC88">
        <f t="shared" si="49"/>
        <v>-3.5245353997820299</v>
      </c>
      <c r="AD88" s="12">
        <f t="shared" si="33"/>
        <v>68.296199999999999</v>
      </c>
      <c r="AE88" s="37">
        <f t="shared" si="44"/>
        <v>67.8</v>
      </c>
      <c r="AF88" s="13">
        <f t="shared" si="45"/>
        <v>0.7318584070796561</v>
      </c>
      <c r="AH88" s="20">
        <v>68</v>
      </c>
      <c r="AI88" s="8">
        <v>67.8</v>
      </c>
      <c r="AJ88" s="23">
        <f t="shared" si="46"/>
        <v>0.29498525073748283</v>
      </c>
    </row>
    <row r="89" spans="1:42" ht="18.75">
      <c r="A89" s="1">
        <v>2019</v>
      </c>
      <c r="B89" s="1">
        <v>1</v>
      </c>
      <c r="C89">
        <v>2019</v>
      </c>
      <c r="D89" s="6">
        <v>5.4</v>
      </c>
      <c r="E89" s="17">
        <f t="shared" si="34"/>
        <v>69.167584000000005</v>
      </c>
      <c r="F89" s="37">
        <v>69.2</v>
      </c>
      <c r="G89">
        <v>5</v>
      </c>
      <c r="H89" s="13">
        <f>E89/F89*100-100</f>
        <v>-4.6843930635830588E-2</v>
      </c>
      <c r="I89" s="40">
        <v>7.7</v>
      </c>
      <c r="J89" s="35">
        <v>13.8</v>
      </c>
      <c r="K89" s="35">
        <v>9.6999999999999993</v>
      </c>
      <c r="L89" s="34">
        <v>8.3000000000000007</v>
      </c>
      <c r="M89">
        <v>5</v>
      </c>
      <c r="N89" s="12">
        <f t="shared" si="29"/>
        <v>68.498800000000003</v>
      </c>
      <c r="O89" s="37">
        <f t="shared" si="36"/>
        <v>69.2</v>
      </c>
      <c r="P89" s="13">
        <f t="shared" si="37"/>
        <v>-1.0132947976878626</v>
      </c>
      <c r="Q89" s="2">
        <f t="shared" si="47"/>
        <v>-1.7575328235094432</v>
      </c>
      <c r="R89" s="12">
        <f t="shared" si="30"/>
        <v>68.849999999999994</v>
      </c>
      <c r="S89" s="37">
        <f t="shared" si="38"/>
        <v>69.2</v>
      </c>
      <c r="T89" s="13">
        <f t="shared" si="39"/>
        <v>-0.50578034682081352</v>
      </c>
      <c r="U89" s="23">
        <f t="shared" si="48"/>
        <v>-2.4400514746321265</v>
      </c>
      <c r="V89" s="12">
        <f t="shared" si="31"/>
        <v>69.610799999999998</v>
      </c>
      <c r="W89" s="37">
        <f t="shared" si="40"/>
        <v>69.2</v>
      </c>
      <c r="X89" s="13">
        <f t="shared" si="32"/>
        <v>0.5936416184971165</v>
      </c>
      <c r="Y89">
        <v>5</v>
      </c>
      <c r="Z89" s="13">
        <f t="shared" si="41"/>
        <v>68.889499999999998</v>
      </c>
      <c r="AA89" s="37">
        <f t="shared" si="42"/>
        <v>69.2</v>
      </c>
      <c r="AB89" s="13">
        <f t="shared" si="43"/>
        <v>-0.44869942196532975</v>
      </c>
      <c r="AC89">
        <f t="shared" si="49"/>
        <v>-3.6730059134216169</v>
      </c>
      <c r="AD89" s="12">
        <f t="shared" si="33"/>
        <v>68.674399999999991</v>
      </c>
      <c r="AE89" s="37">
        <f t="shared" si="44"/>
        <v>69.2</v>
      </c>
      <c r="AF89" s="13">
        <f t="shared" si="45"/>
        <v>-0.75953757225435936</v>
      </c>
      <c r="AH89" s="20">
        <v>69.8</v>
      </c>
      <c r="AI89" s="8">
        <v>69.2</v>
      </c>
      <c r="AJ89" s="23">
        <f t="shared" si="46"/>
        <v>0.86705202312138852</v>
      </c>
    </row>
    <row r="90" spans="1:42">
      <c r="A90" s="1">
        <v>2019</v>
      </c>
      <c r="B90" s="1">
        <v>2</v>
      </c>
      <c r="E90" s="17"/>
      <c r="F90" s="37">
        <v>68.900000000000006</v>
      </c>
      <c r="G90"/>
      <c r="I90" s="40">
        <v>0.8</v>
      </c>
      <c r="J90" s="35">
        <v>7.6</v>
      </c>
      <c r="K90" s="35">
        <v>3.2</v>
      </c>
      <c r="L90" s="10">
        <v>1.5</v>
      </c>
      <c r="N90" s="12">
        <f t="shared" si="29"/>
        <v>66.477599999999995</v>
      </c>
      <c r="O90" s="37">
        <f t="shared" si="36"/>
        <v>68.900000000000006</v>
      </c>
      <c r="P90" s="13">
        <f t="shared" si="37"/>
        <v>-3.5158200290275943</v>
      </c>
      <c r="Q90" s="2">
        <f t="shared" si="47"/>
        <v>-1.7282877624614972</v>
      </c>
      <c r="R90" s="12">
        <f t="shared" si="30"/>
        <v>65.599999999999994</v>
      </c>
      <c r="S90" s="37">
        <f t="shared" si="38"/>
        <v>68.900000000000006</v>
      </c>
      <c r="T90" s="13">
        <f t="shared" si="39"/>
        <v>-4.7895500725689573</v>
      </c>
      <c r="U90" s="23">
        <f t="shared" si="48"/>
        <v>-2.4595907919957778</v>
      </c>
      <c r="V90" s="12">
        <f t="shared" si="31"/>
        <v>65.013999999999996</v>
      </c>
      <c r="W90" s="37">
        <f t="shared" si="40"/>
        <v>68.900000000000006</v>
      </c>
      <c r="X90" s="13">
        <f t="shared" si="32"/>
        <v>-5.6400580551524087</v>
      </c>
      <c r="Z90" s="13">
        <f t="shared" si="41"/>
        <v>64.507999999999996</v>
      </c>
      <c r="AA90" s="37">
        <f t="shared" si="42"/>
        <v>68.900000000000006</v>
      </c>
      <c r="AB90" s="13">
        <f t="shared" si="43"/>
        <v>-6.3744557329463163</v>
      </c>
      <c r="AC90">
        <f t="shared" si="49"/>
        <v>-3.7282631932529946</v>
      </c>
      <c r="AD90" s="12">
        <f t="shared" si="33"/>
        <v>66.038799999999995</v>
      </c>
      <c r="AE90" s="37">
        <f t="shared" si="44"/>
        <v>68.900000000000006</v>
      </c>
      <c r="AF90" s="13">
        <f t="shared" si="45"/>
        <v>-4.1526850507982829</v>
      </c>
      <c r="AH90" s="20">
        <v>67.3</v>
      </c>
      <c r="AI90" s="8">
        <v>68.900000000000006</v>
      </c>
      <c r="AJ90" s="23">
        <f t="shared" si="46"/>
        <v>-2.3222060957910173</v>
      </c>
    </row>
    <row r="91" spans="1:42">
      <c r="A91" s="1">
        <v>2019</v>
      </c>
      <c r="B91" s="1">
        <v>3</v>
      </c>
      <c r="E91" s="17"/>
      <c r="F91" s="37">
        <v>70.8</v>
      </c>
      <c r="G91"/>
      <c r="I91" s="40">
        <v>9.4</v>
      </c>
      <c r="J91" s="35">
        <v>18.8</v>
      </c>
      <c r="K91" s="35">
        <v>11.9</v>
      </c>
      <c r="L91" s="10">
        <v>14.8</v>
      </c>
      <c r="N91" s="12">
        <f t="shared" si="29"/>
        <v>70.128799999999998</v>
      </c>
      <c r="O91" s="37">
        <f t="shared" si="36"/>
        <v>70.8</v>
      </c>
      <c r="P91" s="13">
        <f t="shared" si="37"/>
        <v>-0.94802259887005391</v>
      </c>
      <c r="Q91" s="2">
        <f t="shared" si="47"/>
        <v>-1.9710689763373275</v>
      </c>
      <c r="R91" s="12">
        <f t="shared" si="30"/>
        <v>69.95</v>
      </c>
      <c r="S91" s="37">
        <f t="shared" si="38"/>
        <v>70.8</v>
      </c>
      <c r="T91" s="13">
        <f t="shared" si="39"/>
        <v>-1.2005649717514046</v>
      </c>
      <c r="U91" s="23">
        <f t="shared" si="48"/>
        <v>-2.6951132344357731</v>
      </c>
      <c r="V91" s="12">
        <f t="shared" si="31"/>
        <v>74.004800000000003</v>
      </c>
      <c r="W91" s="37">
        <f t="shared" si="40"/>
        <v>70.8</v>
      </c>
      <c r="X91" s="26">
        <f t="shared" si="32"/>
        <v>4.5265536723163962</v>
      </c>
      <c r="Z91" s="13">
        <f t="shared" si="41"/>
        <v>69.968999999999994</v>
      </c>
      <c r="AA91" s="37">
        <f t="shared" si="42"/>
        <v>70.8</v>
      </c>
      <c r="AB91" s="13">
        <f t="shared" si="43"/>
        <v>-1.1737288135593218</v>
      </c>
      <c r="AC91">
        <f t="shared" si="49"/>
        <v>-3.9862969686040515</v>
      </c>
      <c r="AD91" s="12">
        <f t="shared" si="33"/>
        <v>70.039400000000001</v>
      </c>
      <c r="AE91" s="37">
        <f t="shared" si="44"/>
        <v>70.8</v>
      </c>
      <c r="AF91" s="13">
        <f t="shared" si="45"/>
        <v>-1.0742937853107293</v>
      </c>
    </row>
    <row r="92" spans="1:42">
      <c r="A92" s="1">
        <v>2019</v>
      </c>
      <c r="B92" s="1">
        <v>4</v>
      </c>
      <c r="E92" s="17"/>
      <c r="F92" s="37">
        <v>72.900000000000006</v>
      </c>
      <c r="G92"/>
      <c r="I92" s="40">
        <v>9.1</v>
      </c>
      <c r="J92" s="35">
        <v>16.899999999999999</v>
      </c>
      <c r="K92" s="35">
        <v>11</v>
      </c>
      <c r="L92" s="10">
        <v>11.5</v>
      </c>
      <c r="N92" s="12">
        <f t="shared" si="29"/>
        <v>69.509399999999999</v>
      </c>
      <c r="O92" s="37">
        <f t="shared" si="36"/>
        <v>72.900000000000006</v>
      </c>
      <c r="P92" s="13">
        <f t="shared" si="37"/>
        <v>-4.6510288065843639</v>
      </c>
      <c r="Q92" s="2">
        <f t="shared" si="47"/>
        <v>-2.0378118449852725</v>
      </c>
      <c r="R92" s="12">
        <f t="shared" si="30"/>
        <v>69.5</v>
      </c>
      <c r="S92" s="37">
        <f t="shared" si="38"/>
        <v>72.900000000000006</v>
      </c>
      <c r="T92" s="13">
        <f t="shared" si="39"/>
        <v>-4.6639231824417067</v>
      </c>
      <c r="U92" s="23">
        <f t="shared" si="48"/>
        <v>-2.8053612453946948</v>
      </c>
      <c r="V92" s="12">
        <f t="shared" si="31"/>
        <v>71.774000000000001</v>
      </c>
      <c r="W92" s="37">
        <f t="shared" si="40"/>
        <v>72.900000000000006</v>
      </c>
      <c r="X92" s="26">
        <f t="shared" si="32"/>
        <v>-1.5445816186556982</v>
      </c>
      <c r="Z92" s="13">
        <f t="shared" si="41"/>
        <v>69.778499999999994</v>
      </c>
      <c r="AA92" s="37">
        <f t="shared" si="42"/>
        <v>72.900000000000006</v>
      </c>
      <c r="AB92" s="13">
        <f t="shared" si="43"/>
        <v>-4.281893004115247</v>
      </c>
      <c r="AC92">
        <f t="shared" si="49"/>
        <v>-4.1044625278938547</v>
      </c>
      <c r="AD92" s="12">
        <f t="shared" si="33"/>
        <v>69.5047</v>
      </c>
      <c r="AE92" s="37">
        <f t="shared" si="44"/>
        <v>72.900000000000006</v>
      </c>
      <c r="AF92" s="13">
        <f t="shared" si="45"/>
        <v>-4.6574759945130353</v>
      </c>
    </row>
    <row r="93" spans="1:42">
      <c r="A93" s="1">
        <v>2019</v>
      </c>
      <c r="B93" s="1">
        <v>5</v>
      </c>
      <c r="E93" s="17"/>
      <c r="F93" s="37">
        <v>72.8</v>
      </c>
      <c r="G93"/>
      <c r="I93" s="40">
        <v>9.9</v>
      </c>
      <c r="J93" s="35">
        <v>18.2</v>
      </c>
      <c r="K93" s="35">
        <v>13.4</v>
      </c>
      <c r="L93" s="10">
        <v>18.100000000000001</v>
      </c>
      <c r="N93" s="12">
        <f t="shared" si="29"/>
        <v>69.933199999999999</v>
      </c>
      <c r="O93" s="37">
        <f t="shared" si="36"/>
        <v>72.8</v>
      </c>
      <c r="P93" s="13">
        <f t="shared" si="37"/>
        <v>-3.9379120879120819</v>
      </c>
      <c r="Q93" s="2">
        <f t="shared" si="47"/>
        <v>-2.1250992934720645</v>
      </c>
      <c r="R93" s="12">
        <f t="shared" si="30"/>
        <v>70.7</v>
      </c>
      <c r="S93" s="37">
        <f t="shared" si="38"/>
        <v>72.8</v>
      </c>
      <c r="T93" s="13">
        <f t="shared" si="39"/>
        <v>-2.8846153846153726</v>
      </c>
      <c r="U93" s="23">
        <f t="shared" si="48"/>
        <v>-3.0004657767218377</v>
      </c>
      <c r="V93" s="12">
        <f t="shared" si="31"/>
        <v>76.235600000000005</v>
      </c>
      <c r="W93" s="37">
        <f t="shared" si="40"/>
        <v>72.8</v>
      </c>
      <c r="X93" s="26">
        <f t="shared" si="32"/>
        <v>4.7192307692307764</v>
      </c>
      <c r="Z93" s="13">
        <f t="shared" si="41"/>
        <v>70.286500000000004</v>
      </c>
      <c r="AA93" s="37">
        <f t="shared" si="42"/>
        <v>72.8</v>
      </c>
      <c r="AB93" s="13">
        <f t="shared" si="43"/>
        <v>-3.4526098901098834</v>
      </c>
      <c r="AC93">
        <f t="shared" si="49"/>
        <v>-4.4032932496697743</v>
      </c>
      <c r="AD93" s="12">
        <f t="shared" si="33"/>
        <v>70.316599999999994</v>
      </c>
      <c r="AE93" s="37">
        <f t="shared" si="44"/>
        <v>72.8</v>
      </c>
      <c r="AF93" s="13">
        <f t="shared" si="45"/>
        <v>-3.4112637362637344</v>
      </c>
    </row>
    <row r="94" spans="1:42">
      <c r="A94" s="1">
        <v>2019</v>
      </c>
      <c r="B94" s="1">
        <v>6</v>
      </c>
      <c r="D94"/>
      <c r="E94"/>
      <c r="F94" s="37">
        <v>70.3</v>
      </c>
      <c r="G94"/>
      <c r="I94" s="40">
        <v>1.2</v>
      </c>
      <c r="J94" s="35">
        <v>15.9</v>
      </c>
      <c r="K94" s="35">
        <v>6.1</v>
      </c>
      <c r="L94" s="10">
        <v>11.6</v>
      </c>
      <c r="N94" s="12">
        <f t="shared" si="29"/>
        <v>69.183400000000006</v>
      </c>
      <c r="O94" s="37">
        <f t="shared" si="36"/>
        <v>70.3</v>
      </c>
      <c r="P94" s="13">
        <f t="shared" si="37"/>
        <v>-1.5883357041251713</v>
      </c>
      <c r="Q94" s="2">
        <f t="shared" si="47"/>
        <v>-2.2379336996636758</v>
      </c>
      <c r="R94" s="12">
        <f t="shared" si="30"/>
        <v>67.05</v>
      </c>
      <c r="S94" s="37">
        <f t="shared" si="38"/>
        <v>70.3</v>
      </c>
      <c r="T94" s="13">
        <f t="shared" si="39"/>
        <v>-4.6230440967283073</v>
      </c>
      <c r="U94" s="23">
        <f t="shared" si="48"/>
        <v>-3.2746853346086553</v>
      </c>
      <c r="V94" s="12">
        <f t="shared" si="31"/>
        <v>71.8416</v>
      </c>
      <c r="W94" s="37">
        <f t="shared" si="40"/>
        <v>70.3</v>
      </c>
      <c r="X94" s="26">
        <f t="shared" si="32"/>
        <v>2.1928876244665645</v>
      </c>
      <c r="Z94" s="13">
        <f t="shared" si="41"/>
        <v>64.762</v>
      </c>
      <c r="AA94" s="37">
        <f t="shared" si="42"/>
        <v>70.3</v>
      </c>
      <c r="AB94" s="13">
        <f t="shared" si="43"/>
        <v>-7.8776671408250252</v>
      </c>
      <c r="AC94">
        <f t="shared" si="49"/>
        <v>-4.7602462196134665</v>
      </c>
      <c r="AD94" s="12">
        <f t="shared" si="33"/>
        <v>68.116700000000009</v>
      </c>
      <c r="AE94" s="37">
        <f t="shared" si="44"/>
        <v>70.3</v>
      </c>
      <c r="AF94" s="13">
        <f t="shared" si="45"/>
        <v>-3.1056899004267251</v>
      </c>
    </row>
    <row r="95" spans="1:42">
      <c r="A95" s="1">
        <v>2019</v>
      </c>
      <c r="B95" s="1">
        <v>7</v>
      </c>
      <c r="D95"/>
      <c r="E95"/>
      <c r="F95" s="37">
        <v>69.3</v>
      </c>
      <c r="G95"/>
      <c r="I95" s="18">
        <v>0.9</v>
      </c>
      <c r="J95" s="35">
        <v>12.4</v>
      </c>
      <c r="K95" s="35">
        <v>4.2</v>
      </c>
      <c r="L95" s="10">
        <v>1.6</v>
      </c>
      <c r="N95" s="12">
        <f t="shared" si="29"/>
        <v>68.042400000000001</v>
      </c>
      <c r="O95" s="37">
        <f t="shared" si="36"/>
        <v>69.3</v>
      </c>
      <c r="P95" s="13">
        <f t="shared" si="37"/>
        <v>-1.8147186147186147</v>
      </c>
      <c r="Q95" s="2">
        <f t="shared" si="47"/>
        <v>-2.1470951650656533</v>
      </c>
      <c r="R95" s="12">
        <f t="shared" si="30"/>
        <v>66.099999999999994</v>
      </c>
      <c r="S95" s="37">
        <f t="shared" si="38"/>
        <v>69.3</v>
      </c>
      <c r="T95" s="13">
        <f t="shared" si="39"/>
        <v>-4.617604617604627</v>
      </c>
      <c r="U95" s="23">
        <f t="shared" si="48"/>
        <v>-3.4180298705591645</v>
      </c>
      <c r="V95" s="12">
        <f t="shared" si="31"/>
        <v>65.081599999999995</v>
      </c>
      <c r="W95" s="37">
        <f t="shared" si="40"/>
        <v>69.3</v>
      </c>
      <c r="X95" s="26">
        <f t="shared" si="32"/>
        <v>-6.0871572871572965</v>
      </c>
      <c r="Z95" s="13">
        <f t="shared" si="41"/>
        <v>64.5715</v>
      </c>
      <c r="AA95" s="37">
        <f t="shared" si="42"/>
        <v>69.3</v>
      </c>
      <c r="AB95" s="13">
        <f t="shared" si="43"/>
        <v>-6.8232323232323182</v>
      </c>
      <c r="AC95">
        <f t="shared" si="49"/>
        <v>-4.9675514740279079</v>
      </c>
      <c r="AD95" s="12">
        <f t="shared" si="33"/>
        <v>67.071200000000005</v>
      </c>
      <c r="AE95" s="37">
        <f t="shared" si="44"/>
        <v>69.3</v>
      </c>
      <c r="AF95" s="13">
        <f t="shared" si="45"/>
        <v>-3.2161616161615996</v>
      </c>
    </row>
    <row r="96" spans="1:42">
      <c r="A96" s="1">
        <v>2019</v>
      </c>
      <c r="B96" s="1">
        <v>8</v>
      </c>
      <c r="D96"/>
      <c r="E96"/>
      <c r="F96" s="38">
        <v>68.7</v>
      </c>
      <c r="G96"/>
      <c r="I96" s="18">
        <v>0.5</v>
      </c>
      <c r="J96" s="35">
        <v>7.5</v>
      </c>
      <c r="K96" s="35">
        <v>1.1000000000000001</v>
      </c>
      <c r="N96" s="12">
        <f t="shared" si="29"/>
        <v>66.444999999999993</v>
      </c>
      <c r="O96" s="37">
        <f t="shared" si="36"/>
        <v>68.7</v>
      </c>
      <c r="P96" s="13">
        <f t="shared" si="37"/>
        <v>-3.2823871906841475</v>
      </c>
      <c r="Q96" s="2">
        <f t="shared" si="47"/>
        <v>-2.0405968996723698</v>
      </c>
      <c r="R96" s="12">
        <f t="shared" si="30"/>
        <v>64.55</v>
      </c>
      <c r="S96" s="38">
        <f t="shared" si="38"/>
        <v>68.7</v>
      </c>
      <c r="T96" s="13">
        <f t="shared" si="39"/>
        <v>-6.0407569141193704</v>
      </c>
      <c r="U96" s="23">
        <f t="shared" si="48"/>
        <v>-3.4258147220661503</v>
      </c>
      <c r="V96" s="12"/>
      <c r="W96" s="38">
        <f t="shared" si="40"/>
        <v>68.7</v>
      </c>
      <c r="X96" s="26"/>
      <c r="Z96" s="13">
        <f t="shared" si="41"/>
        <v>64.317499999999995</v>
      </c>
      <c r="AA96" s="38">
        <f t="shared" si="42"/>
        <v>68.7</v>
      </c>
      <c r="AB96" s="13">
        <f t="shared" si="43"/>
        <v>-6.3791848617176186</v>
      </c>
      <c r="AC96">
        <f t="shared" si="49"/>
        <v>-5.1112926772649514</v>
      </c>
      <c r="AD96" s="12">
        <f t="shared" si="33"/>
        <v>65.497500000000002</v>
      </c>
      <c r="AE96" s="38">
        <f t="shared" si="44"/>
        <v>68.7</v>
      </c>
      <c r="AF96" s="13">
        <f t="shared" si="45"/>
        <v>-4.6615720524017519</v>
      </c>
    </row>
    <row r="97" spans="1:32">
      <c r="A97" s="1">
        <v>2019</v>
      </c>
      <c r="B97" s="1">
        <v>9</v>
      </c>
      <c r="D97"/>
      <c r="E97"/>
      <c r="F97" s="38">
        <v>68.7</v>
      </c>
      <c r="G97"/>
      <c r="I97" s="18">
        <v>1.1000000000000001</v>
      </c>
      <c r="J97" s="35">
        <v>6.6</v>
      </c>
      <c r="K97" s="39">
        <v>4</v>
      </c>
      <c r="N97" s="12">
        <f t="shared" si="29"/>
        <v>66.151600000000002</v>
      </c>
      <c r="O97" s="38">
        <f t="shared" si="36"/>
        <v>68.7</v>
      </c>
      <c r="P97" s="13">
        <f t="shared" si="37"/>
        <v>-3.7094614264919983</v>
      </c>
      <c r="Q97" s="2">
        <f t="shared" si="47"/>
        <v>-2.1644563018400316</v>
      </c>
      <c r="R97" s="12">
        <f t="shared" si="30"/>
        <v>66</v>
      </c>
      <c r="S97" s="38">
        <f t="shared" si="38"/>
        <v>68.7</v>
      </c>
      <c r="T97" s="13">
        <f t="shared" si="39"/>
        <v>-3.9301310043668281</v>
      </c>
      <c r="U97" s="23">
        <f t="shared" si="48"/>
        <v>-3.6414950730778748</v>
      </c>
      <c r="V97" s="12"/>
      <c r="W97" s="38">
        <f t="shared" si="40"/>
        <v>68.7</v>
      </c>
      <c r="X97" s="26"/>
      <c r="Z97" s="13">
        <f t="shared" si="41"/>
        <v>64.698499999999996</v>
      </c>
      <c r="AA97" s="38">
        <f t="shared" si="42"/>
        <v>68.7</v>
      </c>
      <c r="AB97" s="13">
        <f t="shared" si="43"/>
        <v>-5.824599708879191</v>
      </c>
      <c r="AC97">
        <f t="shared" si="49"/>
        <v>-5.3804438183385654</v>
      </c>
      <c r="AD97" s="12">
        <f t="shared" si="33"/>
        <v>66.075800000000001</v>
      </c>
      <c r="AE97" s="38">
        <f t="shared" si="44"/>
        <v>68.7</v>
      </c>
      <c r="AF97" s="13">
        <f t="shared" si="45"/>
        <v>-3.8197962154294061</v>
      </c>
    </row>
    <row r="98" spans="1:32">
      <c r="A98" s="1">
        <v>2019</v>
      </c>
      <c r="B98" s="1">
        <v>10</v>
      </c>
      <c r="D98"/>
      <c r="E98"/>
      <c r="F98" s="41">
        <v>67</v>
      </c>
      <c r="G98"/>
      <c r="I98" s="18">
        <v>0.4</v>
      </c>
      <c r="J98" s="35">
        <v>5.4</v>
      </c>
      <c r="K98" s="35">
        <v>1.8</v>
      </c>
      <c r="N98" s="12">
        <f t="shared" si="29"/>
        <v>65.760400000000004</v>
      </c>
      <c r="O98" s="41">
        <f t="shared" si="36"/>
        <v>67</v>
      </c>
      <c r="P98" s="13">
        <f t="shared" si="37"/>
        <v>-1.8501492537313311</v>
      </c>
      <c r="Q98" s="2">
        <f t="shared" si="47"/>
        <v>-2.0830564638172859</v>
      </c>
      <c r="R98" s="12">
        <f t="shared" si="30"/>
        <v>64.900000000000006</v>
      </c>
      <c r="S98" s="41">
        <f t="shared" si="38"/>
        <v>67</v>
      </c>
      <c r="T98" s="13">
        <f t="shared" si="39"/>
        <v>-3.134328358208947</v>
      </c>
      <c r="U98" s="23">
        <f t="shared" si="48"/>
        <v>-3.7708995363345594</v>
      </c>
      <c r="V98" s="12"/>
      <c r="W98" s="41">
        <f t="shared" si="40"/>
        <v>67</v>
      </c>
      <c r="Z98" s="13">
        <f t="shared" si="41"/>
        <v>64.254000000000005</v>
      </c>
      <c r="AA98" s="41">
        <f t="shared" si="42"/>
        <v>67</v>
      </c>
      <c r="AB98" s="13">
        <f t="shared" si="43"/>
        <v>-4.0985074626865696</v>
      </c>
      <c r="AC98">
        <f t="shared" si="49"/>
        <v>-5.5863533751817753</v>
      </c>
      <c r="AD98" s="12">
        <f t="shared" si="33"/>
        <v>65.330200000000005</v>
      </c>
      <c r="AE98" s="41">
        <f t="shared" si="44"/>
        <v>67</v>
      </c>
      <c r="AF98" s="13">
        <f t="shared" si="45"/>
        <v>-2.4922388059701319</v>
      </c>
    </row>
    <row r="99" spans="1:32">
      <c r="A99" s="1">
        <v>2019</v>
      </c>
      <c r="B99" s="1">
        <v>11</v>
      </c>
      <c r="D99"/>
      <c r="E99"/>
      <c r="F99" s="38">
        <v>68.7</v>
      </c>
      <c r="G99"/>
      <c r="I99" s="18">
        <v>0.5</v>
      </c>
      <c r="J99" s="35">
        <v>13.5</v>
      </c>
      <c r="K99" s="35">
        <v>6.5</v>
      </c>
      <c r="N99" s="12">
        <f t="shared" si="29"/>
        <v>68.400999999999996</v>
      </c>
      <c r="O99" s="41">
        <f t="shared" si="36"/>
        <v>68.7</v>
      </c>
      <c r="P99" s="13">
        <f t="shared" si="37"/>
        <v>-0.43522561863173337</v>
      </c>
      <c r="Q99" s="2">
        <f t="shared" si="47"/>
        <v>-1.9224980368932876</v>
      </c>
      <c r="R99" s="12">
        <f t="shared" si="30"/>
        <v>67.25</v>
      </c>
      <c r="S99" s="41">
        <f t="shared" si="38"/>
        <v>68.7</v>
      </c>
      <c r="T99" s="13">
        <f t="shared" si="39"/>
        <v>-2.1106259097525566</v>
      </c>
      <c r="U99" s="23">
        <f t="shared" si="48"/>
        <v>-3.8794682871911959</v>
      </c>
      <c r="W99" s="41">
        <f t="shared" si="40"/>
        <v>68.7</v>
      </c>
      <c r="Z99" s="13">
        <f t="shared" si="41"/>
        <v>64.317499999999995</v>
      </c>
      <c r="AA99" s="41">
        <f t="shared" si="42"/>
        <v>68.7</v>
      </c>
      <c r="AB99" s="13">
        <f t="shared" si="43"/>
        <v>-6.3791848617176186</v>
      </c>
      <c r="AC99">
        <f t="shared" si="49"/>
        <v>-5.8067007943840139</v>
      </c>
      <c r="AD99" s="12">
        <f t="shared" si="33"/>
        <v>67.825500000000005</v>
      </c>
      <c r="AE99" s="41">
        <f t="shared" si="44"/>
        <v>68.7</v>
      </c>
      <c r="AF99" s="13">
        <f t="shared" si="45"/>
        <v>-1.2729257641921379</v>
      </c>
    </row>
    <row r="100" spans="1:32">
      <c r="A100" s="1">
        <v>2019</v>
      </c>
      <c r="B100" s="1">
        <v>12</v>
      </c>
      <c r="D100"/>
      <c r="E100"/>
      <c r="F100" s="38">
        <v>68.599999999999994</v>
      </c>
      <c r="G100"/>
      <c r="I100" s="18">
        <v>1.5</v>
      </c>
      <c r="J100" s="35">
        <v>12.9</v>
      </c>
      <c r="K100" s="35">
        <v>5.5</v>
      </c>
      <c r="N100" s="12">
        <f t="shared" si="29"/>
        <v>68.205399999999997</v>
      </c>
      <c r="O100" s="41">
        <f t="shared" si="36"/>
        <v>68.599999999999994</v>
      </c>
      <c r="P100" s="13">
        <f t="shared" si="37"/>
        <v>-0.5752186588921262</v>
      </c>
      <c r="Q100" s="2">
        <f t="shared" si="47"/>
        <v>-1.9785924349115316</v>
      </c>
      <c r="R100" s="12">
        <f t="shared" si="30"/>
        <v>66.75</v>
      </c>
      <c r="S100" s="41">
        <f t="shared" si="38"/>
        <v>68.599999999999994</v>
      </c>
      <c r="T100" s="13">
        <f t="shared" si="39"/>
        <v>-2.6967930029154417</v>
      </c>
      <c r="U100" s="23">
        <f t="shared" si="48"/>
        <v>-4.0127860927333234</v>
      </c>
      <c r="W100" s="41">
        <f t="shared" si="40"/>
        <v>68.599999999999994</v>
      </c>
      <c r="Z100" s="13">
        <f t="shared" si="41"/>
        <v>64.952500000000001</v>
      </c>
      <c r="AA100" s="41">
        <f t="shared" si="42"/>
        <v>68.599999999999994</v>
      </c>
      <c r="AB100" s="13">
        <f t="shared" si="43"/>
        <v>-5.3170553935860028</v>
      </c>
      <c r="AC100">
        <f t="shared" si="49"/>
        <v>-5.9500669889719049</v>
      </c>
      <c r="AD100" s="12">
        <f t="shared" si="33"/>
        <v>67.477699999999999</v>
      </c>
      <c r="AE100" s="41">
        <f t="shared" si="44"/>
        <v>68.599999999999994</v>
      </c>
      <c r="AF100" s="13">
        <f t="shared" si="45"/>
        <v>-1.6360058309037839</v>
      </c>
    </row>
    <row r="101" spans="1:32">
      <c r="A101" s="1">
        <v>2020</v>
      </c>
      <c r="B101" s="1">
        <v>1</v>
      </c>
      <c r="C101">
        <v>2020</v>
      </c>
      <c r="D101"/>
      <c r="E101"/>
      <c r="F101" s="38">
        <v>69.900000000000006</v>
      </c>
      <c r="G101">
        <v>5</v>
      </c>
      <c r="I101" s="18">
        <v>6.2</v>
      </c>
      <c r="J101" s="35">
        <v>22.6</v>
      </c>
      <c r="K101" s="35">
        <v>11.6</v>
      </c>
      <c r="M101">
        <v>5</v>
      </c>
      <c r="N101" s="12">
        <f t="shared" si="29"/>
        <v>71.367599999999996</v>
      </c>
      <c r="O101" s="41">
        <f t="shared" si="36"/>
        <v>69.900000000000006</v>
      </c>
      <c r="P101" s="13">
        <f t="shared" si="37"/>
        <v>2.099570815450619</v>
      </c>
      <c r="Q101" s="2">
        <f t="shared" si="47"/>
        <v>-2.0023984753045236</v>
      </c>
      <c r="R101" s="12">
        <f t="shared" si="30"/>
        <v>69.8</v>
      </c>
      <c r="S101" s="41">
        <f t="shared" si="38"/>
        <v>69.900000000000006</v>
      </c>
      <c r="T101" s="13">
        <f t="shared" si="39"/>
        <v>-0.14306151645209297</v>
      </c>
      <c r="U101" s="23">
        <f t="shared" si="48"/>
        <v>-3.9355408616793857</v>
      </c>
      <c r="W101" s="41">
        <f t="shared" si="40"/>
        <v>69.900000000000006</v>
      </c>
      <c r="Y101">
        <v>5</v>
      </c>
      <c r="Z101" s="13">
        <f t="shared" si="41"/>
        <v>67.936999999999998</v>
      </c>
      <c r="AA101" s="41">
        <f t="shared" si="42"/>
        <v>69.900000000000006</v>
      </c>
      <c r="AB101" s="13">
        <f t="shared" si="43"/>
        <v>-2.8082975679542272</v>
      </c>
      <c r="AC101">
        <f t="shared" si="49"/>
        <v>-5.7988284035069029</v>
      </c>
      <c r="AD101" s="12">
        <f t="shared" si="33"/>
        <v>70.583799999999997</v>
      </c>
      <c r="AE101" s="41">
        <f t="shared" si="44"/>
        <v>69.900000000000006</v>
      </c>
      <c r="AF101" s="13">
        <f t="shared" si="45"/>
        <v>0.97825464949927721</v>
      </c>
    </row>
    <row r="102" spans="1:32">
      <c r="A102" s="1">
        <v>2020</v>
      </c>
      <c r="B102" s="1">
        <v>2</v>
      </c>
      <c r="D102"/>
      <c r="E102"/>
      <c r="F102" s="38">
        <v>69.3</v>
      </c>
      <c r="G102"/>
      <c r="I102" s="18">
        <v>0.2</v>
      </c>
      <c r="J102" s="35">
        <v>7.6</v>
      </c>
      <c r="K102" s="35">
        <v>3.2</v>
      </c>
      <c r="N102" s="12">
        <f t="shared" si="29"/>
        <v>66.477599999999995</v>
      </c>
      <c r="O102" s="41">
        <f t="shared" si="36"/>
        <v>69.3</v>
      </c>
      <c r="P102" s="13">
        <f t="shared" si="37"/>
        <v>-4.0727272727272776</v>
      </c>
      <c r="Q102" s="2">
        <f t="shared" si="47"/>
        <v>-1.8998902840997598</v>
      </c>
      <c r="R102" s="12">
        <f t="shared" si="30"/>
        <v>65.599999999999994</v>
      </c>
      <c r="S102" s="41">
        <f t="shared" si="38"/>
        <v>69.3</v>
      </c>
      <c r="T102" s="13">
        <f t="shared" si="39"/>
        <v>-5.3391053391053447</v>
      </c>
      <c r="U102" s="23">
        <f t="shared" si="48"/>
        <v>-3.8467474670668556</v>
      </c>
      <c r="W102" s="41">
        <f t="shared" si="40"/>
        <v>69.3</v>
      </c>
      <c r="Z102" s="13">
        <f t="shared" si="41"/>
        <v>64.126999999999995</v>
      </c>
      <c r="AA102" s="41">
        <f t="shared" si="42"/>
        <v>69.3</v>
      </c>
      <c r="AB102" s="13">
        <f t="shared" si="43"/>
        <v>-7.4646464646464636</v>
      </c>
      <c r="AC102">
        <f t="shared" si="49"/>
        <v>-5.7398436392862564</v>
      </c>
      <c r="AD102" s="12">
        <f t="shared" si="33"/>
        <v>66.038799999999995</v>
      </c>
      <c r="AE102" s="41">
        <f t="shared" si="44"/>
        <v>69.3</v>
      </c>
      <c r="AF102" s="13">
        <f t="shared" si="45"/>
        <v>-4.7059163059163183</v>
      </c>
    </row>
    <row r="103" spans="1:32">
      <c r="A103" s="1">
        <v>2020</v>
      </c>
      <c r="B103" s="1">
        <v>3</v>
      </c>
      <c r="D103"/>
      <c r="E103"/>
      <c r="F103" s="38">
        <v>69.5</v>
      </c>
      <c r="G103"/>
      <c r="I103" s="18">
        <v>1.5</v>
      </c>
      <c r="J103" s="35">
        <v>9.6999999999999993</v>
      </c>
      <c r="K103" s="35">
        <v>2.9</v>
      </c>
      <c r="N103" s="12">
        <f t="shared" si="29"/>
        <v>67.162199999999999</v>
      </c>
      <c r="O103" s="41">
        <f t="shared" si="36"/>
        <v>69.5</v>
      </c>
      <c r="P103" s="13">
        <f t="shared" si="37"/>
        <v>-3.3637410071942497</v>
      </c>
      <c r="Q103" s="2">
        <f t="shared" si="47"/>
        <v>-1.7563326340726011</v>
      </c>
      <c r="R103" s="12">
        <f t="shared" si="30"/>
        <v>65.45</v>
      </c>
      <c r="S103" s="41">
        <f t="shared" si="38"/>
        <v>69.5</v>
      </c>
      <c r="T103" s="13">
        <f t="shared" si="39"/>
        <v>-5.8273381294963968</v>
      </c>
      <c r="U103" s="23">
        <f t="shared" si="48"/>
        <v>-3.9100093590468545</v>
      </c>
      <c r="W103" s="41">
        <f t="shared" si="40"/>
        <v>69.5</v>
      </c>
      <c r="Z103" s="13">
        <f t="shared" si="41"/>
        <v>64.952500000000001</v>
      </c>
      <c r="AA103" s="41">
        <f t="shared" si="42"/>
        <v>69.5</v>
      </c>
      <c r="AB103" s="13">
        <f t="shared" si="43"/>
        <v>-6.5431654676258972</v>
      </c>
      <c r="AC103">
        <f t="shared" si="49"/>
        <v>-5.9042131198402785</v>
      </c>
      <c r="AD103" s="12">
        <f t="shared" si="33"/>
        <v>66.306100000000001</v>
      </c>
      <c r="AE103" s="41">
        <f t="shared" si="44"/>
        <v>69.5</v>
      </c>
      <c r="AF103" s="13">
        <f t="shared" si="45"/>
        <v>-4.5955395683453162</v>
      </c>
    </row>
    <row r="104" spans="1:32">
      <c r="A104" s="1">
        <v>2020</v>
      </c>
      <c r="B104" s="1">
        <v>4</v>
      </c>
      <c r="D104"/>
      <c r="E104"/>
      <c r="F104" s="38">
        <v>70</v>
      </c>
      <c r="G104"/>
      <c r="I104" s="18">
        <v>5.2</v>
      </c>
      <c r="J104" s="35">
        <v>17.8</v>
      </c>
      <c r="K104" s="35">
        <v>7.6</v>
      </c>
      <c r="N104" s="12">
        <f t="shared" si="29"/>
        <v>69.802800000000005</v>
      </c>
      <c r="O104" s="41">
        <f t="shared" si="36"/>
        <v>70</v>
      </c>
      <c r="P104" s="13">
        <f t="shared" si="37"/>
        <v>-0.28171428571427271</v>
      </c>
      <c r="Q104" s="2">
        <f t="shared" si="47"/>
        <v>-1.4990435688353312</v>
      </c>
      <c r="R104" s="6">
        <f t="shared" si="30"/>
        <v>67.8</v>
      </c>
      <c r="S104" s="41">
        <f t="shared" si="38"/>
        <v>70</v>
      </c>
      <c r="T104" s="13">
        <f t="shared" si="39"/>
        <v>-3.142857142857153</v>
      </c>
      <c r="U104" s="23">
        <f t="shared" si="48"/>
        <v>-3.8226579250156711</v>
      </c>
      <c r="W104" s="41">
        <f t="shared" si="40"/>
        <v>70</v>
      </c>
      <c r="Z104" s="13">
        <f t="shared" si="41"/>
        <v>67.302000000000007</v>
      </c>
      <c r="AA104" s="41">
        <f t="shared" si="42"/>
        <v>70</v>
      </c>
      <c r="AB104" s="13">
        <f t="shared" si="43"/>
        <v>-3.8542857142857088</v>
      </c>
      <c r="AC104">
        <f t="shared" si="49"/>
        <v>-5.9525233950345156</v>
      </c>
      <c r="AD104" s="12">
        <f t="shared" si="33"/>
        <v>68.801400000000001</v>
      </c>
      <c r="AE104" s="41">
        <f t="shared" si="44"/>
        <v>70</v>
      </c>
      <c r="AF104" s="13">
        <f t="shared" si="45"/>
        <v>-1.7122857142857129</v>
      </c>
    </row>
    <row r="105" spans="1:32">
      <c r="A105" s="1">
        <v>2020</v>
      </c>
      <c r="B105" s="1">
        <v>5</v>
      </c>
      <c r="D105"/>
      <c r="E105"/>
      <c r="F105" s="38">
        <v>70.599999999999994</v>
      </c>
      <c r="G105"/>
      <c r="I105" s="18">
        <v>0.2</v>
      </c>
      <c r="J105" s="35">
        <v>10.6</v>
      </c>
      <c r="K105" s="35">
        <v>3.3</v>
      </c>
      <c r="N105" s="12">
        <f t="shared" si="29"/>
        <v>67.455600000000004</v>
      </c>
      <c r="O105" s="41">
        <f t="shared" si="36"/>
        <v>70.599999999999994</v>
      </c>
      <c r="P105" s="13">
        <f t="shared" si="37"/>
        <v>-4.4538243626062126</v>
      </c>
      <c r="Q105" s="2">
        <f t="shared" si="47"/>
        <v>-1.3143536199450097</v>
      </c>
      <c r="R105" s="6">
        <f t="shared" si="30"/>
        <v>65.650000000000006</v>
      </c>
      <c r="S105" s="41">
        <f t="shared" si="38"/>
        <v>70.599999999999994</v>
      </c>
      <c r="T105" s="13">
        <f t="shared" si="39"/>
        <v>-7.0113314447591932</v>
      </c>
      <c r="U105" s="23">
        <f t="shared" si="48"/>
        <v>-3.7138492346665846</v>
      </c>
      <c r="W105" s="41">
        <f t="shared" si="40"/>
        <v>70.599999999999994</v>
      </c>
      <c r="Z105" s="13">
        <f t="shared" si="41"/>
        <v>64.126999999999995</v>
      </c>
      <c r="AA105" s="41">
        <f t="shared" si="42"/>
        <v>70.599999999999994</v>
      </c>
      <c r="AB105" s="13">
        <f t="shared" si="43"/>
        <v>-9.1685552407931965</v>
      </c>
      <c r="AC105">
        <f t="shared" si="49"/>
        <v>-5.6671971512023935</v>
      </c>
      <c r="AD105" s="12">
        <f t="shared" si="33"/>
        <v>66.552800000000005</v>
      </c>
      <c r="AE105" s="41">
        <f t="shared" si="44"/>
        <v>70.599999999999994</v>
      </c>
      <c r="AF105" s="13">
        <f t="shared" si="45"/>
        <v>-5.7325779036826958</v>
      </c>
    </row>
    <row r="106" spans="1:32">
      <c r="A106" s="1">
        <v>2020</v>
      </c>
      <c r="B106" s="1">
        <v>6</v>
      </c>
      <c r="D106"/>
      <c r="E106"/>
      <c r="F106" s="38">
        <v>71.7</v>
      </c>
      <c r="G106"/>
      <c r="I106" s="18">
        <v>5.8</v>
      </c>
      <c r="J106" s="35">
        <v>18.3</v>
      </c>
      <c r="K106" s="35">
        <v>10.1</v>
      </c>
      <c r="N106" s="12">
        <f t="shared" si="29"/>
        <v>69.965800000000002</v>
      </c>
      <c r="O106" s="41">
        <f t="shared" si="36"/>
        <v>71.7</v>
      </c>
      <c r="P106" s="13">
        <f t="shared" si="37"/>
        <v>-2.4186889818688968</v>
      </c>
      <c r="Q106" s="2">
        <f t="shared" si="47"/>
        <v>-1.2928045489271145</v>
      </c>
      <c r="R106" s="12">
        <f t="shared" si="30"/>
        <v>69.05</v>
      </c>
      <c r="S106" s="41">
        <f t="shared" si="38"/>
        <v>71.7</v>
      </c>
      <c r="T106" s="13">
        <f t="shared" si="39"/>
        <v>-3.695955369595552</v>
      </c>
      <c r="U106" s="23">
        <f t="shared" si="48"/>
        <v>-3.8914057650724949</v>
      </c>
      <c r="W106" s="41">
        <f t="shared" si="40"/>
        <v>71.7</v>
      </c>
      <c r="Z106" s="13">
        <f t="shared" si="41"/>
        <v>67.682999999999993</v>
      </c>
      <c r="AA106" s="41">
        <f t="shared" si="42"/>
        <v>71.7</v>
      </c>
      <c r="AB106" s="13">
        <f t="shared" si="43"/>
        <v>-5.602510460251068</v>
      </c>
      <c r="AC106">
        <f t="shared" si="49"/>
        <v>-5.5526587382218366</v>
      </c>
      <c r="AD106" s="12">
        <f t="shared" si="33"/>
        <v>69.507900000000006</v>
      </c>
      <c r="AE106" s="41">
        <f t="shared" si="44"/>
        <v>71.7</v>
      </c>
      <c r="AF106" s="13">
        <f t="shared" si="45"/>
        <v>-3.0573221757322102</v>
      </c>
    </row>
    <row r="107" spans="1:32">
      <c r="A107" s="1">
        <v>2020</v>
      </c>
      <c r="B107" s="1">
        <v>7</v>
      </c>
      <c r="D107"/>
      <c r="E107"/>
      <c r="F107" s="38">
        <v>71.8</v>
      </c>
      <c r="G107"/>
      <c r="I107" s="18">
        <v>6.1</v>
      </c>
      <c r="J107" s="35">
        <v>20.5</v>
      </c>
      <c r="K107" s="35">
        <v>10.3</v>
      </c>
      <c r="N107" s="12">
        <f t="shared" si="29"/>
        <v>70.682999999999993</v>
      </c>
      <c r="O107" s="41">
        <f t="shared" si="36"/>
        <v>71.8</v>
      </c>
      <c r="P107" s="13">
        <f t="shared" si="37"/>
        <v>-1.5557103064066951</v>
      </c>
      <c r="Q107" s="2">
        <f t="shared" si="47"/>
        <v>-1.2262838454689735</v>
      </c>
      <c r="R107" s="12">
        <f t="shared" si="30"/>
        <v>69.150000000000006</v>
      </c>
      <c r="S107" s="41">
        <f t="shared" si="38"/>
        <v>71.8</v>
      </c>
      <c r="T107" s="13">
        <f t="shared" si="39"/>
        <v>-3.6908077994428794</v>
      </c>
      <c r="U107" s="23">
        <f t="shared" si="48"/>
        <v>-3.9936648303112476</v>
      </c>
      <c r="W107" s="41">
        <f t="shared" si="40"/>
        <v>71.8</v>
      </c>
      <c r="Z107" s="13">
        <f t="shared" si="41"/>
        <v>67.873500000000007</v>
      </c>
      <c r="AA107" s="41">
        <f t="shared" si="42"/>
        <v>71.8</v>
      </c>
      <c r="AB107" s="13">
        <f t="shared" si="43"/>
        <v>-5.4686629526462269</v>
      </c>
      <c r="AC107">
        <f t="shared" si="49"/>
        <v>-5.6574410985156769</v>
      </c>
      <c r="AD107" s="12">
        <f t="shared" si="33"/>
        <v>69.916499999999999</v>
      </c>
      <c r="AE107" s="41">
        <f t="shared" si="44"/>
        <v>71.8</v>
      </c>
      <c r="AF107" s="13">
        <f t="shared" si="45"/>
        <v>-2.6232590529247801</v>
      </c>
    </row>
    <row r="108" spans="1:32">
      <c r="A108" s="1">
        <v>2020</v>
      </c>
      <c r="B108" s="1">
        <v>8</v>
      </c>
      <c r="D108"/>
      <c r="E108"/>
      <c r="F108" s="38">
        <v>73.400000000000006</v>
      </c>
      <c r="G108"/>
      <c r="I108" s="18">
        <v>7.5</v>
      </c>
      <c r="J108" s="35">
        <v>26.4</v>
      </c>
      <c r="K108" s="35">
        <v>11.7</v>
      </c>
      <c r="N108" s="12">
        <f t="shared" si="29"/>
        <v>72.606400000000008</v>
      </c>
      <c r="O108" s="41">
        <f t="shared" si="36"/>
        <v>73.400000000000006</v>
      </c>
      <c r="P108" s="13">
        <f t="shared" si="37"/>
        <v>-1.0811989100817385</v>
      </c>
      <c r="Q108" s="2">
        <f t="shared" si="47"/>
        <v>-0.90980152521071866</v>
      </c>
      <c r="R108" s="12">
        <f t="shared" si="30"/>
        <v>69.849999999999994</v>
      </c>
      <c r="S108" s="41">
        <f t="shared" si="38"/>
        <v>73.400000000000006</v>
      </c>
      <c r="T108" s="13">
        <f t="shared" si="39"/>
        <v>-4.8365122615803955</v>
      </c>
      <c r="U108" s="23">
        <f t="shared" si="48"/>
        <v>-3.7648658810390323</v>
      </c>
      <c r="W108" s="41">
        <f t="shared" si="40"/>
        <v>73.400000000000006</v>
      </c>
      <c r="Z108" s="13">
        <f t="shared" si="41"/>
        <v>68.762500000000003</v>
      </c>
      <c r="AA108" s="41">
        <f t="shared" si="42"/>
        <v>73.400000000000006</v>
      </c>
      <c r="AB108" s="13">
        <f t="shared" si="43"/>
        <v>-6.3181198910081804</v>
      </c>
      <c r="AC108">
        <f t="shared" si="49"/>
        <v>-5.5791170132434695</v>
      </c>
      <c r="AD108" s="12">
        <f t="shared" si="33"/>
        <v>71.228200000000001</v>
      </c>
      <c r="AE108" s="41">
        <f t="shared" si="44"/>
        <v>73.400000000000006</v>
      </c>
      <c r="AF108" s="13">
        <f t="shared" si="45"/>
        <v>-2.9588555858310599</v>
      </c>
    </row>
    <row r="109" spans="1:32">
      <c r="A109" s="1">
        <v>2020</v>
      </c>
      <c r="B109" s="1">
        <v>9</v>
      </c>
      <c r="D109"/>
      <c r="E109"/>
      <c r="F109" s="38">
        <v>71.400000000000006</v>
      </c>
      <c r="G109"/>
      <c r="I109" s="18">
        <v>0.6</v>
      </c>
      <c r="J109" s="35">
        <v>17.3</v>
      </c>
      <c r="K109" s="35">
        <v>5.3</v>
      </c>
      <c r="N109" s="12">
        <f t="shared" si="29"/>
        <v>69.639799999999994</v>
      </c>
      <c r="O109" s="41">
        <f t="shared" si="36"/>
        <v>71.400000000000006</v>
      </c>
      <c r="P109" s="13">
        <f t="shared" si="37"/>
        <v>-2.4652661064425985</v>
      </c>
      <c r="Q109" s="2">
        <f t="shared" si="47"/>
        <v>-0.12073946280479693</v>
      </c>
      <c r="R109" s="12">
        <f t="shared" si="30"/>
        <v>66.650000000000006</v>
      </c>
      <c r="S109" s="41">
        <f t="shared" si="38"/>
        <v>71.400000000000006</v>
      </c>
      <c r="T109" s="13">
        <f t="shared" si="39"/>
        <v>-6.6526610644257715</v>
      </c>
      <c r="U109" s="23">
        <f t="shared" si="48"/>
        <v>-3.0383235992544493</v>
      </c>
      <c r="W109" s="41">
        <f t="shared" si="40"/>
        <v>71.400000000000006</v>
      </c>
      <c r="Z109" s="13">
        <f t="shared" si="41"/>
        <v>64.381</v>
      </c>
      <c r="AA109" s="41">
        <f t="shared" si="42"/>
        <v>71.400000000000006</v>
      </c>
      <c r="AB109" s="13">
        <f t="shared" si="43"/>
        <v>-9.83053221288516</v>
      </c>
      <c r="AC109">
        <f t="shared" si="49"/>
        <v>-5.1909662936995611</v>
      </c>
      <c r="AD109" s="12">
        <f t="shared" si="33"/>
        <v>68.144900000000007</v>
      </c>
      <c r="AE109" s="41">
        <f t="shared" si="44"/>
        <v>71.400000000000006</v>
      </c>
      <c r="AF109" s="13">
        <f t="shared" si="45"/>
        <v>-4.5589635854341708</v>
      </c>
    </row>
    <row r="110" spans="1:32">
      <c r="A110" s="1">
        <v>2020</v>
      </c>
      <c r="B110" s="1">
        <v>10</v>
      </c>
      <c r="D110"/>
      <c r="E110"/>
      <c r="F110" s="38">
        <v>74.2</v>
      </c>
      <c r="G110"/>
      <c r="I110" s="18">
        <v>14.6</v>
      </c>
      <c r="J110" s="35">
        <v>38.299999999999997</v>
      </c>
      <c r="K110" s="35">
        <v>22.9</v>
      </c>
      <c r="N110" s="12">
        <f t="shared" si="29"/>
        <v>76.485799999999998</v>
      </c>
      <c r="O110" s="41">
        <f t="shared" si="36"/>
        <v>74.2</v>
      </c>
      <c r="P110" s="13">
        <f t="shared" si="37"/>
        <v>3.0805929919137469</v>
      </c>
      <c r="Q110" s="2">
        <f t="shared" si="47"/>
        <v>0.85117587019639041</v>
      </c>
      <c r="R110" s="12">
        <f t="shared" si="30"/>
        <v>75.45</v>
      </c>
      <c r="S110" s="41">
        <f t="shared" si="38"/>
        <v>74.2</v>
      </c>
      <c r="T110" s="13">
        <f t="shared" si="39"/>
        <v>1.6846361185983909</v>
      </c>
      <c r="U110" s="23">
        <f t="shared" si="48"/>
        <v>-1.9518354770165203</v>
      </c>
      <c r="W110" s="41">
        <f t="shared" si="40"/>
        <v>74.2</v>
      </c>
      <c r="Z110" s="13">
        <f t="shared" si="41"/>
        <v>73.271000000000001</v>
      </c>
      <c r="AA110" s="41">
        <f t="shared" si="42"/>
        <v>74.2</v>
      </c>
      <c r="AB110" s="13">
        <f t="shared" si="43"/>
        <v>-1.2520215633423248</v>
      </c>
      <c r="AC110">
        <f t="shared" si="49"/>
        <v>-4.6009403047833475</v>
      </c>
      <c r="AD110" s="12">
        <f t="shared" si="33"/>
        <v>75.9679</v>
      </c>
      <c r="AE110" s="41">
        <f t="shared" si="44"/>
        <v>74.2</v>
      </c>
      <c r="AF110" s="13">
        <f t="shared" si="45"/>
        <v>2.3826145552560547</v>
      </c>
    </row>
    <row r="111" spans="1:32">
      <c r="A111" s="1">
        <v>2020</v>
      </c>
      <c r="B111" s="1">
        <v>11</v>
      </c>
      <c r="D111"/>
      <c r="E111"/>
      <c r="F111" s="41">
        <v>88</v>
      </c>
      <c r="G111"/>
      <c r="I111" s="13">
        <v>34.5</v>
      </c>
      <c r="J111" s="35">
        <v>71.099999999999994</v>
      </c>
      <c r="K111" s="35">
        <v>40.4</v>
      </c>
      <c r="N111" s="12">
        <f t="shared" si="29"/>
        <v>87.178600000000003</v>
      </c>
      <c r="O111" s="41">
        <f t="shared" si="36"/>
        <v>88</v>
      </c>
      <c r="P111" s="13">
        <f t="shared" si="37"/>
        <v>-0.93340909090909463</v>
      </c>
      <c r="Q111" s="2">
        <f t="shared" si="47"/>
        <v>1.8134191001561011</v>
      </c>
      <c r="R111" s="12">
        <f t="shared" si="30"/>
        <v>84.2</v>
      </c>
      <c r="S111" s="41">
        <f t="shared" si="38"/>
        <v>88</v>
      </c>
      <c r="T111" s="13">
        <f t="shared" si="39"/>
        <v>-4.318181818181813</v>
      </c>
      <c r="U111" s="23">
        <f t="shared" si="48"/>
        <v>-0.74352422307483224</v>
      </c>
      <c r="W111" s="41">
        <f t="shared" si="40"/>
        <v>88</v>
      </c>
      <c r="Z111" s="13">
        <f t="shared" si="41"/>
        <v>85.907499999999999</v>
      </c>
      <c r="AA111" s="41">
        <f t="shared" si="42"/>
        <v>88</v>
      </c>
      <c r="AB111" s="13">
        <f t="shared" si="43"/>
        <v>-2.3778409090909065</v>
      </c>
      <c r="AC111">
        <f t="shared" si="49"/>
        <v>-3.8665563688674474</v>
      </c>
      <c r="AD111" s="12">
        <f t="shared" si="33"/>
        <v>85.689300000000003</v>
      </c>
      <c r="AE111" s="41">
        <f t="shared" si="44"/>
        <v>88</v>
      </c>
      <c r="AF111" s="13">
        <f t="shared" si="45"/>
        <v>-2.6257954545454538</v>
      </c>
    </row>
    <row r="112" spans="1:32">
      <c r="A112" s="1">
        <v>2020</v>
      </c>
      <c r="B112" s="1">
        <v>12</v>
      </c>
      <c r="D112"/>
      <c r="E112"/>
      <c r="F112" s="38">
        <v>84.2</v>
      </c>
      <c r="G112"/>
      <c r="I112" s="18">
        <v>23.1</v>
      </c>
      <c r="J112" s="35">
        <v>63.1</v>
      </c>
      <c r="K112" s="35">
        <v>32.4</v>
      </c>
      <c r="N112" s="12">
        <f t="shared" si="29"/>
        <v>84.570599999999999</v>
      </c>
      <c r="O112" s="41">
        <f t="shared" si="36"/>
        <v>84.2</v>
      </c>
      <c r="P112" s="13">
        <f t="shared" si="37"/>
        <v>0.44014251781472069</v>
      </c>
      <c r="Q112" s="2">
        <f t="shared" si="47"/>
        <v>2.9476213905924045</v>
      </c>
      <c r="R112" s="6">
        <f t="shared" si="30"/>
        <v>80.2</v>
      </c>
      <c r="S112" s="41">
        <f t="shared" si="38"/>
        <v>84.2</v>
      </c>
      <c r="T112" s="13">
        <f t="shared" si="39"/>
        <v>-4.7505938242280337</v>
      </c>
      <c r="U112" s="23">
        <f t="shared" si="48"/>
        <v>0.54310370178695833</v>
      </c>
      <c r="W112" s="41">
        <f t="shared" si="40"/>
        <v>84.2</v>
      </c>
      <c r="Z112" s="13">
        <f t="shared" si="41"/>
        <v>78.668499999999995</v>
      </c>
      <c r="AA112" s="41">
        <f t="shared" si="42"/>
        <v>84.2</v>
      </c>
      <c r="AB112" s="13">
        <f t="shared" si="43"/>
        <v>-6.5694774346793565</v>
      </c>
      <c r="AC112">
        <f t="shared" si="49"/>
        <v>-3.3295861575628933</v>
      </c>
      <c r="AD112" s="12">
        <f t="shared" si="33"/>
        <v>82.385300000000001</v>
      </c>
      <c r="AE112" s="41">
        <f t="shared" si="44"/>
        <v>84.2</v>
      </c>
      <c r="AF112" s="13">
        <f t="shared" si="45"/>
        <v>-2.1552256532066565</v>
      </c>
    </row>
    <row r="113" spans="1:32">
      <c r="A113" s="1">
        <v>2021</v>
      </c>
      <c r="B113" s="1">
        <v>1</v>
      </c>
      <c r="D113"/>
      <c r="E113"/>
      <c r="F113" s="38">
        <v>73.599999999999994</v>
      </c>
      <c r="G113"/>
      <c r="I113" s="18">
        <v>10.4</v>
      </c>
      <c r="J113" s="35">
        <v>35.5</v>
      </c>
      <c r="K113" s="35">
        <v>18.399999999999999</v>
      </c>
      <c r="N113" s="12">
        <f t="shared" si="29"/>
        <v>75.573000000000008</v>
      </c>
      <c r="O113" s="41">
        <f t="shared" si="36"/>
        <v>73.599999999999994</v>
      </c>
      <c r="P113" s="13">
        <f t="shared" si="37"/>
        <v>2.6807065217391539</v>
      </c>
      <c r="Q113" s="2">
        <f t="shared" si="47"/>
        <v>4.02148503941548</v>
      </c>
      <c r="R113" s="6">
        <f t="shared" si="30"/>
        <v>73.2</v>
      </c>
      <c r="S113" s="41">
        <f t="shared" si="38"/>
        <v>73.599999999999994</v>
      </c>
      <c r="T113" s="13">
        <f t="shared" si="39"/>
        <v>-0.54347826086956275</v>
      </c>
      <c r="U113" s="23">
        <f t="shared" si="48"/>
        <v>1.7544366795113338</v>
      </c>
      <c r="W113" s="41">
        <f t="shared" si="40"/>
        <v>73.599999999999994</v>
      </c>
      <c r="Z113" s="13">
        <f t="shared" si="41"/>
        <v>70.603999999999999</v>
      </c>
      <c r="AA113" s="41">
        <f t="shared" si="42"/>
        <v>73.599999999999994</v>
      </c>
      <c r="AB113" s="13">
        <f t="shared" si="43"/>
        <v>-4.0706521739130324</v>
      </c>
      <c r="AC113">
        <f t="shared" si="49"/>
        <v>-2.8576642297329884</v>
      </c>
      <c r="AD113" s="12">
        <f t="shared" si="33"/>
        <v>74.386500000000012</v>
      </c>
      <c r="AE113" s="41">
        <f t="shared" si="44"/>
        <v>73.599999999999994</v>
      </c>
      <c r="AF113" s="13">
        <f t="shared" si="45"/>
        <v>1.0686141304347956</v>
      </c>
    </row>
    <row r="114" spans="1:32">
      <c r="A114" s="1">
        <v>2021</v>
      </c>
      <c r="B114" s="1">
        <v>2</v>
      </c>
      <c r="D114"/>
      <c r="E114"/>
      <c r="F114" s="38">
        <v>72.400000000000006</v>
      </c>
      <c r="G114"/>
      <c r="I114" s="18">
        <v>8.3000000000000007</v>
      </c>
      <c r="J114" s="35">
        <v>32.299999999999997</v>
      </c>
      <c r="K114" s="35">
        <v>17.600000000000001</v>
      </c>
      <c r="N114" s="12">
        <f t="shared" si="29"/>
        <v>74.529799999999994</v>
      </c>
      <c r="O114" s="41">
        <f t="shared" si="36"/>
        <v>72.400000000000006</v>
      </c>
      <c r="P114" s="13">
        <f t="shared" si="37"/>
        <v>2.9417127071823046</v>
      </c>
      <c r="Q114" s="2">
        <f t="shared" si="47"/>
        <v>4.7172723916369614</v>
      </c>
      <c r="R114" s="6">
        <f t="shared" si="30"/>
        <v>72.8</v>
      </c>
      <c r="S114" s="41">
        <f t="shared" si="38"/>
        <v>72.400000000000006</v>
      </c>
      <c r="T114" s="13">
        <f t="shared" si="39"/>
        <v>0.55248618784528958</v>
      </c>
      <c r="U114" s="23">
        <f t="shared" si="48"/>
        <v>2.5985601480318508</v>
      </c>
      <c r="W114" s="41">
        <f t="shared" si="40"/>
        <v>72.400000000000006</v>
      </c>
      <c r="Z114" s="13">
        <f t="shared" si="41"/>
        <v>69.270499999999998</v>
      </c>
      <c r="AA114" s="41">
        <f t="shared" si="42"/>
        <v>72.400000000000006</v>
      </c>
      <c r="AB114" s="13">
        <f t="shared" si="43"/>
        <v>-4.3225138121547104</v>
      </c>
      <c r="AC114">
        <f t="shared" si="49"/>
        <v>-2.3483143742101737</v>
      </c>
      <c r="AD114" s="12">
        <f t="shared" si="33"/>
        <v>73.664899999999989</v>
      </c>
      <c r="AE114" s="41">
        <f t="shared" si="44"/>
        <v>72.400000000000006</v>
      </c>
      <c r="AF114" s="13">
        <f t="shared" si="45"/>
        <v>1.74709944751379</v>
      </c>
    </row>
    <row r="115" spans="1:32">
      <c r="A115" s="1">
        <v>2021</v>
      </c>
      <c r="B115" s="1">
        <v>3</v>
      </c>
      <c r="D115"/>
      <c r="E115"/>
      <c r="F115" s="38">
        <v>75.2</v>
      </c>
      <c r="G115"/>
      <c r="I115" s="18">
        <v>17.2</v>
      </c>
      <c r="J115" s="35">
        <v>54.1</v>
      </c>
      <c r="K115" s="35">
        <v>31</v>
      </c>
      <c r="N115" s="12">
        <f t="shared" si="29"/>
        <v>81.636600000000001</v>
      </c>
      <c r="O115" s="41">
        <f t="shared" si="36"/>
        <v>75.2</v>
      </c>
      <c r="P115" s="13">
        <f t="shared" si="37"/>
        <v>8.5593085106382887</v>
      </c>
      <c r="Q115" s="2">
        <f t="shared" si="47"/>
        <v>5.7368514329176294</v>
      </c>
      <c r="R115" s="6">
        <f t="shared" si="30"/>
        <v>79.5</v>
      </c>
      <c r="S115" s="41">
        <f t="shared" si="38"/>
        <v>75.2</v>
      </c>
      <c r="T115" s="13">
        <f t="shared" si="39"/>
        <v>5.7180851063829579</v>
      </c>
      <c r="U115" s="23">
        <f t="shared" si="48"/>
        <v>3.806424884214763</v>
      </c>
      <c r="W115" s="41">
        <f t="shared" si="40"/>
        <v>75.2</v>
      </c>
      <c r="Z115" s="13">
        <f t="shared" si="41"/>
        <v>74.921999999999997</v>
      </c>
      <c r="AA115" s="41">
        <f t="shared" si="42"/>
        <v>75.2</v>
      </c>
      <c r="AB115" s="13">
        <f t="shared" si="43"/>
        <v>-0.36968085106383342</v>
      </c>
      <c r="AC115">
        <f t="shared" si="49"/>
        <v>-1.3702292096142781</v>
      </c>
      <c r="AD115" s="12">
        <f t="shared" si="33"/>
        <v>80.568299999999994</v>
      </c>
      <c r="AE115" s="41">
        <f t="shared" si="44"/>
        <v>75.2</v>
      </c>
      <c r="AF115" s="13">
        <f t="shared" si="45"/>
        <v>7.1386968085106304</v>
      </c>
    </row>
    <row r="116" spans="1:32">
      <c r="A116" s="1">
        <v>2021</v>
      </c>
      <c r="B116" s="1">
        <v>4</v>
      </c>
      <c r="D116"/>
      <c r="E116"/>
      <c r="F116" s="38">
        <v>76.400000000000006</v>
      </c>
      <c r="G116"/>
      <c r="I116" s="18">
        <v>24.5</v>
      </c>
      <c r="J116" s="35">
        <v>64.099999999999994</v>
      </c>
      <c r="K116" s="35">
        <v>42.2</v>
      </c>
      <c r="N116" s="12">
        <f t="shared" si="29"/>
        <v>84.896600000000007</v>
      </c>
      <c r="O116" s="41">
        <f t="shared" si="36"/>
        <v>76.400000000000006</v>
      </c>
      <c r="P116" s="13">
        <f t="shared" si="37"/>
        <v>11.121204188481684</v>
      </c>
      <c r="Q116" s="2">
        <f t="shared" si="47"/>
        <v>6.6230450383444905</v>
      </c>
      <c r="R116" s="6">
        <f t="shared" si="30"/>
        <v>85.1</v>
      </c>
      <c r="S116" s="41">
        <f t="shared" si="38"/>
        <v>76.400000000000006</v>
      </c>
      <c r="T116" s="13">
        <f t="shared" si="39"/>
        <v>11.387434554973794</v>
      </c>
      <c r="U116" s="23">
        <f t="shared" si="48"/>
        <v>4.8092327955110319</v>
      </c>
      <c r="W116" s="41">
        <f t="shared" si="40"/>
        <v>76.400000000000006</v>
      </c>
      <c r="Z116" s="13">
        <f t="shared" si="41"/>
        <v>79.557500000000005</v>
      </c>
      <c r="AA116" s="41">
        <f t="shared" si="42"/>
        <v>76.400000000000006</v>
      </c>
      <c r="AB116" s="13">
        <f t="shared" si="43"/>
        <v>4.132853403141354</v>
      </c>
      <c r="AC116">
        <f t="shared" si="49"/>
        <v>-0.53878852368775421</v>
      </c>
      <c r="AD116" s="12">
        <f t="shared" si="33"/>
        <v>84.9983</v>
      </c>
      <c r="AE116" s="41">
        <f t="shared" si="44"/>
        <v>76.400000000000006</v>
      </c>
      <c r="AF116" s="13">
        <f t="shared" si="45"/>
        <v>11.254319371727746</v>
      </c>
    </row>
    <row r="117" spans="1:32">
      <c r="A117" s="1">
        <v>2021</v>
      </c>
      <c r="B117" s="1">
        <v>5</v>
      </c>
      <c r="D117"/>
      <c r="E117"/>
      <c r="F117" s="38">
        <v>77.099999999999994</v>
      </c>
      <c r="G117"/>
      <c r="I117" s="18">
        <v>21.2</v>
      </c>
      <c r="J117" s="35">
        <v>57.3</v>
      </c>
      <c r="K117" s="35">
        <v>37.700000000000003</v>
      </c>
      <c r="N117" s="12">
        <f t="shared" si="29"/>
        <v>82.6798</v>
      </c>
      <c r="O117" s="41">
        <f t="shared" si="36"/>
        <v>77.099999999999994</v>
      </c>
      <c r="P117" s="13">
        <f t="shared" si="37"/>
        <v>7.2370946822308895</v>
      </c>
      <c r="Q117" s="2">
        <f t="shared" si="47"/>
        <v>6.9717463782608604</v>
      </c>
      <c r="R117" s="6">
        <f t="shared" si="30"/>
        <v>82.85</v>
      </c>
      <c r="S117" s="41">
        <f t="shared" si="38"/>
        <v>77.099999999999994</v>
      </c>
      <c r="T117" s="13">
        <f t="shared" si="39"/>
        <v>7.457846952010371</v>
      </c>
      <c r="U117" s="23">
        <f t="shared" si="48"/>
        <v>5.3104505714951928</v>
      </c>
      <c r="W117" s="41">
        <f t="shared" si="40"/>
        <v>77.099999999999994</v>
      </c>
      <c r="Z117" s="13">
        <f t="shared" si="41"/>
        <v>77.462000000000003</v>
      </c>
      <c r="AA117" s="41">
        <f t="shared" si="42"/>
        <v>77.099999999999994</v>
      </c>
      <c r="AB117" s="13">
        <f t="shared" si="43"/>
        <v>0.46952010376135433</v>
      </c>
      <c r="AC117">
        <f t="shared" si="49"/>
        <v>-0.32971761728597099</v>
      </c>
      <c r="AD117" s="12">
        <f t="shared" si="33"/>
        <v>82.764899999999997</v>
      </c>
      <c r="AE117" s="41">
        <f t="shared" si="44"/>
        <v>77.099999999999994</v>
      </c>
      <c r="AF117" s="13">
        <f t="shared" si="45"/>
        <v>7.3474708171206089</v>
      </c>
    </row>
    <row r="118" spans="1:32">
      <c r="A118" s="1">
        <v>2021</v>
      </c>
      <c r="B118" s="1">
        <v>6</v>
      </c>
      <c r="D118"/>
      <c r="E118"/>
      <c r="F118" s="38">
        <v>81.8</v>
      </c>
      <c r="G118"/>
      <c r="I118" s="18">
        <v>25</v>
      </c>
      <c r="J118" s="35">
        <v>87.5</v>
      </c>
      <c r="K118" s="35">
        <v>56.4</v>
      </c>
      <c r="N118" s="12">
        <f t="shared" si="29"/>
        <v>92.525000000000006</v>
      </c>
      <c r="O118" s="41">
        <f t="shared" si="36"/>
        <v>81.8</v>
      </c>
      <c r="P118" s="13">
        <f t="shared" si="37"/>
        <v>13.111246943765281</v>
      </c>
      <c r="Q118" s="2">
        <f t="shared" si="47"/>
        <v>7.7637757546338806</v>
      </c>
      <c r="R118" s="6">
        <f t="shared" si="30"/>
        <v>92.2</v>
      </c>
      <c r="S118" s="41">
        <f t="shared" si="38"/>
        <v>81.8</v>
      </c>
      <c r="T118" s="13">
        <f t="shared" si="39"/>
        <v>12.713936430317858</v>
      </c>
      <c r="U118" s="23">
        <f t="shared" si="48"/>
        <v>6.426270211808081</v>
      </c>
      <c r="W118" s="41">
        <f t="shared" si="40"/>
        <v>81.8</v>
      </c>
      <c r="Z118" s="13">
        <f t="shared" si="41"/>
        <v>79.875</v>
      </c>
      <c r="AA118" s="41">
        <f t="shared" si="42"/>
        <v>81.8</v>
      </c>
      <c r="AB118" s="13">
        <f t="shared" si="43"/>
        <v>-2.3533007334963258</v>
      </c>
      <c r="AC118" s="22">
        <f t="shared" si="49"/>
        <v>0.42177488236468363</v>
      </c>
      <c r="AD118" s="12">
        <f t="shared" si="33"/>
        <v>92.362500000000011</v>
      </c>
      <c r="AE118" s="41">
        <f t="shared" si="44"/>
        <v>81.8</v>
      </c>
      <c r="AF118" s="13">
        <f t="shared" si="45"/>
        <v>12.912591687041569</v>
      </c>
    </row>
    <row r="119" spans="1:32">
      <c r="A119" s="1">
        <v>2021</v>
      </c>
      <c r="B119" s="1">
        <v>7</v>
      </c>
      <c r="D119"/>
      <c r="E119"/>
      <c r="F119" s="38">
        <v>83.6</v>
      </c>
      <c r="G119"/>
      <c r="I119" s="18">
        <v>34.299999999999997</v>
      </c>
      <c r="J119" s="35">
        <v>82.4</v>
      </c>
      <c r="K119" s="35">
        <v>54.2</v>
      </c>
      <c r="N119" s="12">
        <f t="shared" si="29"/>
        <v>90.862400000000008</v>
      </c>
      <c r="O119" s="41">
        <f t="shared" si="36"/>
        <v>83.6</v>
      </c>
      <c r="P119" s="13">
        <f t="shared" si="37"/>
        <v>8.6870813397129467</v>
      </c>
      <c r="Q119" s="2">
        <f t="shared" si="47"/>
        <v>8.4829171643944434</v>
      </c>
      <c r="R119" s="6">
        <f t="shared" si="30"/>
        <v>91.1</v>
      </c>
      <c r="S119" s="41">
        <f t="shared" si="38"/>
        <v>83.6</v>
      </c>
      <c r="T119" s="13">
        <f t="shared" si="39"/>
        <v>8.9712918660287215</v>
      </c>
      <c r="U119" s="23">
        <f t="shared" si="48"/>
        <v>7.3594903569338257</v>
      </c>
      <c r="W119" s="41">
        <f t="shared" si="40"/>
        <v>83.6</v>
      </c>
      <c r="Z119" s="13">
        <f t="shared" si="41"/>
        <v>85.780500000000004</v>
      </c>
      <c r="AA119" s="41">
        <f t="shared" si="42"/>
        <v>83.6</v>
      </c>
      <c r="AB119" s="13">
        <f t="shared" si="43"/>
        <v>2.6082535885167459</v>
      </c>
      <c r="AC119" s="22">
        <f t="shared" si="49"/>
        <v>1.1025736729858131</v>
      </c>
      <c r="AD119" s="12">
        <f t="shared" si="33"/>
        <v>90.981200000000001</v>
      </c>
      <c r="AE119" s="41">
        <f t="shared" si="44"/>
        <v>83.6</v>
      </c>
      <c r="AF119" s="43">
        <f t="shared" si="45"/>
        <v>8.8291866028708199</v>
      </c>
    </row>
    <row r="120" spans="1:32">
      <c r="A120" s="1">
        <v>2021</v>
      </c>
      <c r="B120" s="1">
        <v>8</v>
      </c>
      <c r="D120"/>
      <c r="E120"/>
      <c r="F120" s="38">
        <v>79.7</v>
      </c>
      <c r="G120"/>
      <c r="I120" s="18">
        <v>22</v>
      </c>
      <c r="J120" s="35">
        <v>61.3</v>
      </c>
      <c r="K120" s="35">
        <v>35.799999999999997</v>
      </c>
      <c r="N120" s="12">
        <f t="shared" si="29"/>
        <v>83.983800000000002</v>
      </c>
      <c r="O120" s="41">
        <f t="shared" si="36"/>
        <v>79.7</v>
      </c>
      <c r="P120" s="13">
        <f t="shared" si="37"/>
        <v>5.374905897114175</v>
      </c>
      <c r="Q120" s="2">
        <f t="shared" si="47"/>
        <v>8.849139617808305</v>
      </c>
      <c r="R120" s="6">
        <f t="shared" si="30"/>
        <v>81.900000000000006</v>
      </c>
      <c r="S120" s="41">
        <f t="shared" si="38"/>
        <v>79.7</v>
      </c>
      <c r="T120" s="13">
        <f t="shared" si="39"/>
        <v>2.76035131744041</v>
      </c>
      <c r="U120" s="23">
        <f t="shared" si="48"/>
        <v>7.778351006368954</v>
      </c>
      <c r="W120" s="41">
        <f t="shared" si="40"/>
        <v>79.7</v>
      </c>
      <c r="Z120" s="13">
        <f t="shared" si="41"/>
        <v>77.97</v>
      </c>
      <c r="AA120" s="41">
        <f t="shared" si="42"/>
        <v>79.7</v>
      </c>
      <c r="AB120" s="13">
        <f t="shared" si="43"/>
        <v>-2.1706398996235947</v>
      </c>
      <c r="AC120" s="22">
        <f t="shared" si="49"/>
        <v>1.2451036048615662</v>
      </c>
      <c r="AD120" s="12">
        <f t="shared" si="33"/>
        <v>82.941900000000004</v>
      </c>
      <c r="AE120" s="41">
        <f t="shared" si="44"/>
        <v>79.7</v>
      </c>
      <c r="AF120" s="13">
        <f t="shared" si="45"/>
        <v>4.0676286072772996</v>
      </c>
    </row>
    <row r="121" spans="1:32">
      <c r="A121" s="1">
        <v>2021</v>
      </c>
      <c r="B121" s="1">
        <v>9</v>
      </c>
      <c r="D121"/>
      <c r="E121"/>
      <c r="F121" s="37">
        <v>88.2</v>
      </c>
      <c r="G121"/>
      <c r="I121" s="18">
        <v>51.3</v>
      </c>
      <c r="J121" s="35">
        <v>116.3</v>
      </c>
      <c r="K121" s="35">
        <v>74.400000000000006</v>
      </c>
      <c r="N121" s="12">
        <f t="shared" si="29"/>
        <v>101.91380000000001</v>
      </c>
      <c r="O121" s="41">
        <f t="shared" si="36"/>
        <v>88.2</v>
      </c>
      <c r="P121" s="13">
        <f t="shared" si="37"/>
        <v>15.548526077097506</v>
      </c>
      <c r="Q121" s="2">
        <f t="shared" si="47"/>
        <v>9.0446739885833711</v>
      </c>
      <c r="R121" s="6">
        <f t="shared" si="30"/>
        <v>101.2</v>
      </c>
      <c r="S121" s="41">
        <f t="shared" si="38"/>
        <v>88.2</v>
      </c>
      <c r="T121" s="13">
        <f t="shared" si="39"/>
        <v>14.739229024943313</v>
      </c>
      <c r="U121" s="23">
        <f t="shared" si="48"/>
        <v>7.9964937130203468</v>
      </c>
      <c r="W121" s="41">
        <f t="shared" si="40"/>
        <v>88.2</v>
      </c>
      <c r="Z121" s="13">
        <f t="shared" si="41"/>
        <v>96.575500000000005</v>
      </c>
      <c r="AA121" s="41">
        <f t="shared" si="42"/>
        <v>88.2</v>
      </c>
      <c r="AB121" s="13">
        <f t="shared" si="43"/>
        <v>9.4960317460317469</v>
      </c>
      <c r="AC121" s="22">
        <f t="shared" si="49"/>
        <v>1.2228576960279895</v>
      </c>
      <c r="AD121" s="12">
        <f t="shared" si="33"/>
        <v>101.55690000000001</v>
      </c>
      <c r="AE121" s="41">
        <f t="shared" si="44"/>
        <v>88.2</v>
      </c>
      <c r="AF121" s="13">
        <f t="shared" si="45"/>
        <v>15.143877551020424</v>
      </c>
    </row>
    <row r="122" spans="1:32">
      <c r="A122" s="1">
        <v>2021</v>
      </c>
      <c r="B122" s="1">
        <v>10</v>
      </c>
      <c r="D122"/>
      <c r="E122"/>
      <c r="F122" s="38">
        <v>88.3</v>
      </c>
      <c r="G122"/>
      <c r="I122" s="18">
        <v>37.4</v>
      </c>
      <c r="J122" s="35">
        <v>91.7</v>
      </c>
      <c r="K122" s="35">
        <v>56.3</v>
      </c>
      <c r="N122" s="12">
        <f t="shared" si="29"/>
        <v>93.894199999999998</v>
      </c>
      <c r="O122" s="41">
        <f t="shared" si="36"/>
        <v>88.3</v>
      </c>
      <c r="P122" s="13">
        <f t="shared" si="37"/>
        <v>6.3354473386183514</v>
      </c>
      <c r="Q122" s="2">
        <f t="shared" si="47"/>
        <v>8.3118383487612544</v>
      </c>
      <c r="R122" s="6">
        <f t="shared" si="30"/>
        <v>92.15</v>
      </c>
      <c r="S122" s="41">
        <f t="shared" si="38"/>
        <v>88.3</v>
      </c>
      <c r="T122" s="13">
        <f t="shared" si="39"/>
        <v>4.3601359003397704</v>
      </c>
      <c r="U122" s="23">
        <f t="shared" si="48"/>
        <v>7.1883346824733296</v>
      </c>
      <c r="W122" s="41">
        <f t="shared" si="40"/>
        <v>88.3</v>
      </c>
      <c r="Z122" s="13">
        <f t="shared" si="41"/>
        <v>87.748999999999995</v>
      </c>
      <c r="AA122" s="41">
        <f t="shared" si="42"/>
        <v>88.3</v>
      </c>
      <c r="AB122" s="13">
        <f t="shared" si="43"/>
        <v>-0.62400906002265799</v>
      </c>
      <c r="AC122" s="22">
        <f t="shared" si="49"/>
        <v>0.54578326178959047</v>
      </c>
      <c r="AD122" s="12">
        <f t="shared" si="33"/>
        <v>93.022099999999995</v>
      </c>
      <c r="AE122" s="41">
        <f t="shared" si="44"/>
        <v>88.3</v>
      </c>
      <c r="AF122" s="13">
        <f t="shared" si="45"/>
        <v>5.3477916194790538</v>
      </c>
    </row>
    <row r="123" spans="1:32">
      <c r="A123" s="1">
        <v>2021</v>
      </c>
      <c r="B123" s="1">
        <v>11</v>
      </c>
      <c r="D123"/>
      <c r="E123"/>
      <c r="F123" s="38">
        <v>84.4</v>
      </c>
      <c r="I123" s="18">
        <v>34.799999999999997</v>
      </c>
      <c r="J123" s="35">
        <v>73.400000000000006</v>
      </c>
      <c r="K123" s="35">
        <v>49.3</v>
      </c>
      <c r="N123" s="12">
        <f t="shared" si="29"/>
        <v>87.928400000000011</v>
      </c>
      <c r="O123" s="38">
        <f t="shared" si="36"/>
        <v>84.4</v>
      </c>
      <c r="P123" s="13">
        <f t="shared" si="37"/>
        <v>4.1805687203791564</v>
      </c>
      <c r="Q123" s="2">
        <f t="shared" si="47"/>
        <v>7.2542043925978588</v>
      </c>
      <c r="R123" s="6">
        <f t="shared" si="30"/>
        <v>88.65</v>
      </c>
      <c r="S123" s="38">
        <f t="shared" si="38"/>
        <v>84.4</v>
      </c>
      <c r="T123" s="13">
        <f t="shared" si="39"/>
        <v>5.0355450236966703</v>
      </c>
      <c r="U123" s="23">
        <f t="shared" si="48"/>
        <v>5.8985371642746314</v>
      </c>
      <c r="W123" s="38">
        <f t="shared" si="40"/>
        <v>84.4</v>
      </c>
      <c r="Z123" s="13">
        <f t="shared" si="41"/>
        <v>86.097999999999999</v>
      </c>
      <c r="AA123" s="38">
        <f t="shared" si="42"/>
        <v>84.4</v>
      </c>
      <c r="AB123" s="13">
        <f t="shared" si="43"/>
        <v>2.0118483412322234</v>
      </c>
      <c r="AC123" s="22">
        <f t="shared" si="49"/>
        <v>-0.44924201733676838</v>
      </c>
      <c r="AD123" s="12">
        <f t="shared" si="33"/>
        <v>88.289200000000008</v>
      </c>
      <c r="AE123" s="38">
        <f t="shared" si="44"/>
        <v>84.4</v>
      </c>
      <c r="AF123" s="13">
        <f t="shared" si="45"/>
        <v>4.6080568720379063</v>
      </c>
    </row>
    <row r="124" spans="1:32">
      <c r="A124" s="1">
        <v>2021</v>
      </c>
      <c r="B124" s="1">
        <v>12</v>
      </c>
      <c r="D124"/>
      <c r="E124"/>
      <c r="F124" s="38">
        <v>99.8</v>
      </c>
      <c r="I124" s="18">
        <v>67.5</v>
      </c>
      <c r="J124" s="35">
        <v>153.69999999999999</v>
      </c>
      <c r="K124" s="35">
        <v>96.9</v>
      </c>
      <c r="N124" s="12">
        <f t="shared" si="29"/>
        <v>114.1062</v>
      </c>
      <c r="O124" s="38">
        <f t="shared" si="36"/>
        <v>99.8</v>
      </c>
      <c r="P124" s="13">
        <f t="shared" si="37"/>
        <v>14.334869739478975</v>
      </c>
      <c r="Q124" s="2">
        <f t="shared" si="47"/>
        <v>6.5060676306256786</v>
      </c>
      <c r="R124" s="12">
        <f t="shared" si="30"/>
        <v>112.45</v>
      </c>
      <c r="S124" s="38">
        <f t="shared" si="38"/>
        <v>99.8</v>
      </c>
      <c r="T124" s="13">
        <f t="shared" si="39"/>
        <v>12.67535070140282</v>
      </c>
      <c r="U124" s="23">
        <f t="shared" si="48"/>
        <v>4.997913073413117</v>
      </c>
      <c r="W124" s="38">
        <f t="shared" si="40"/>
        <v>99.8</v>
      </c>
      <c r="Z124" s="13">
        <f t="shared" si="41"/>
        <v>106.8625</v>
      </c>
      <c r="AA124" s="38">
        <f t="shared" si="42"/>
        <v>99.8</v>
      </c>
      <c r="AB124" s="13">
        <f t="shared" si="43"/>
        <v>7.076653306613224</v>
      </c>
      <c r="AC124" s="22">
        <f t="shared" si="49"/>
        <v>-1.1054169333667652</v>
      </c>
      <c r="AD124" s="12">
        <f t="shared" si="33"/>
        <v>113.27809999999999</v>
      </c>
      <c r="AE124" s="38">
        <f t="shared" si="44"/>
        <v>99.8</v>
      </c>
      <c r="AF124" s="13">
        <f t="shared" si="45"/>
        <v>13.505110220440869</v>
      </c>
    </row>
    <row r="125" spans="1:32">
      <c r="A125" s="1">
        <v>2022</v>
      </c>
      <c r="B125" s="1">
        <v>1</v>
      </c>
      <c r="D125"/>
      <c r="E125"/>
      <c r="F125" s="38">
        <v>100.5</v>
      </c>
      <c r="I125" s="13">
        <v>55.3</v>
      </c>
      <c r="J125" s="35">
        <v>130.6</v>
      </c>
      <c r="K125" s="35">
        <v>81.900000000000006</v>
      </c>
      <c r="N125" s="12">
        <f t="shared" si="29"/>
        <v>106.57560000000001</v>
      </c>
      <c r="O125" s="38">
        <f t="shared" si="36"/>
        <v>100.5</v>
      </c>
      <c r="P125" s="13">
        <f t="shared" si="37"/>
        <v>6.0453731343283579</v>
      </c>
      <c r="Q125" s="2">
        <f t="shared" si="47"/>
        <v>5.8234232651164817</v>
      </c>
      <c r="R125" s="6">
        <f t="shared" si="30"/>
        <v>104.95</v>
      </c>
      <c r="S125" s="38">
        <f t="shared" si="38"/>
        <v>100.5</v>
      </c>
      <c r="T125" s="13">
        <f t="shared" si="39"/>
        <v>4.4278606965174134</v>
      </c>
      <c r="U125" s="23">
        <f t="shared" si="48"/>
        <v>4.222833736142638</v>
      </c>
      <c r="W125" s="38">
        <f t="shared" si="40"/>
        <v>100.5</v>
      </c>
      <c r="Z125" s="13">
        <f t="shared" si="41"/>
        <v>99.115499999999997</v>
      </c>
      <c r="AA125" s="38">
        <f t="shared" si="42"/>
        <v>100.5</v>
      </c>
      <c r="AB125" s="13">
        <f t="shared" si="43"/>
        <v>-1.3776119402985074</v>
      </c>
      <c r="AC125" s="22">
        <f t="shared" si="49"/>
        <v>-1.7398103214461909</v>
      </c>
      <c r="AD125" s="12">
        <f t="shared" si="33"/>
        <v>105.7628</v>
      </c>
      <c r="AE125" s="38">
        <f t="shared" si="44"/>
        <v>100.5</v>
      </c>
      <c r="AF125" s="13">
        <f t="shared" si="45"/>
        <v>5.2366169154228714</v>
      </c>
    </row>
    <row r="126" spans="1:32">
      <c r="A126" s="1">
        <v>2022</v>
      </c>
      <c r="B126" s="1">
        <v>2</v>
      </c>
      <c r="D126"/>
      <c r="E126"/>
      <c r="F126" s="38">
        <v>106.5</v>
      </c>
      <c r="I126" s="18">
        <v>60.9</v>
      </c>
      <c r="J126" s="35">
        <v>157.69999999999999</v>
      </c>
      <c r="K126" s="39">
        <v>97</v>
      </c>
      <c r="N126" s="12">
        <f t="shared" si="29"/>
        <v>115.4102</v>
      </c>
      <c r="O126" s="38">
        <f t="shared" si="36"/>
        <v>106.5</v>
      </c>
      <c r="P126" s="13">
        <f t="shared" si="37"/>
        <v>8.366384976525822</v>
      </c>
      <c r="Q126" s="2">
        <f t="shared" si="47"/>
        <v>5.5963758110558786</v>
      </c>
      <c r="R126" s="6">
        <f t="shared" si="30"/>
        <v>112.5</v>
      </c>
      <c r="S126" s="38">
        <f t="shared" si="38"/>
        <v>106.5</v>
      </c>
      <c r="T126" s="13">
        <f t="shared" si="39"/>
        <v>5.6338028169014081</v>
      </c>
      <c r="U126" s="23">
        <f t="shared" si="48"/>
        <v>3.9840930287822274</v>
      </c>
      <c r="W126" s="38">
        <f t="shared" si="40"/>
        <v>106.5</v>
      </c>
      <c r="Z126" s="13">
        <f t="shared" si="41"/>
        <v>102.67150000000001</v>
      </c>
      <c r="AA126" s="38">
        <f t="shared" si="42"/>
        <v>106.5</v>
      </c>
      <c r="AB126" s="13">
        <f t="shared" si="43"/>
        <v>-3.5948356807511601</v>
      </c>
      <c r="AC126" s="22">
        <f t="shared" si="49"/>
        <v>-2.2019521259751382</v>
      </c>
      <c r="AD126" s="12">
        <f t="shared" si="33"/>
        <v>113.9551</v>
      </c>
      <c r="AE126" s="38">
        <f t="shared" si="44"/>
        <v>106.5</v>
      </c>
      <c r="AF126" s="13">
        <f t="shared" si="45"/>
        <v>7.0000938967136079</v>
      </c>
    </row>
    <row r="127" spans="1:32">
      <c r="A127" s="1">
        <v>2022</v>
      </c>
      <c r="B127" s="1">
        <v>3</v>
      </c>
      <c r="D127"/>
      <c r="E127"/>
      <c r="F127" s="38">
        <v>115.8</v>
      </c>
      <c r="I127" s="18">
        <v>78.599999999999994</v>
      </c>
      <c r="J127" s="35">
        <v>186.7</v>
      </c>
      <c r="K127" s="35">
        <v>117.2</v>
      </c>
      <c r="N127" s="12">
        <f t="shared" si="29"/>
        <v>124.8642</v>
      </c>
      <c r="O127" s="38">
        <f t="shared" si="36"/>
        <v>115.8</v>
      </c>
      <c r="P127" s="13">
        <f t="shared" si="37"/>
        <v>7.8274611398963572</v>
      </c>
      <c r="Q127" s="2">
        <f t="shared" si="47"/>
        <v>4.8909368887729832</v>
      </c>
      <c r="R127" s="6">
        <f t="shared" si="30"/>
        <v>122.6</v>
      </c>
      <c r="S127" s="38">
        <f t="shared" si="38"/>
        <v>115.8</v>
      </c>
      <c r="T127" s="26">
        <f t="shared" si="39"/>
        <v>5.8721934369602877</v>
      </c>
      <c r="U127" s="23">
        <f t="shared" si="48"/>
        <v>3.3358964373418725</v>
      </c>
      <c r="W127" s="38">
        <f t="shared" si="40"/>
        <v>115.8</v>
      </c>
      <c r="Z127" s="13">
        <f t="shared" si="41"/>
        <v>113.911</v>
      </c>
      <c r="AA127" s="38">
        <f t="shared" si="42"/>
        <v>115.8</v>
      </c>
      <c r="AB127" s="13">
        <f t="shared" si="43"/>
        <v>-1.6312607944732207</v>
      </c>
      <c r="AC127" s="22">
        <f t="shared" si="49"/>
        <v>-3.0632856242681474</v>
      </c>
      <c r="AD127" s="12">
        <f t="shared" si="33"/>
        <v>123.7321</v>
      </c>
      <c r="AE127" s="38">
        <f t="shared" si="44"/>
        <v>115.8</v>
      </c>
      <c r="AF127" s="13">
        <f t="shared" si="45"/>
        <v>6.8498272884283296</v>
      </c>
    </row>
    <row r="128" spans="1:32">
      <c r="A128" s="1">
        <v>2022</v>
      </c>
      <c r="B128" s="1">
        <v>4</v>
      </c>
      <c r="D128"/>
      <c r="E128"/>
      <c r="F128" s="38">
        <v>131.69999999999999</v>
      </c>
      <c r="I128" s="18">
        <v>84.1</v>
      </c>
      <c r="J128" s="35">
        <v>184.5</v>
      </c>
      <c r="K128" s="35">
        <v>113.9</v>
      </c>
      <c r="N128" s="12">
        <f t="shared" si="29"/>
        <v>124.14700000000001</v>
      </c>
      <c r="O128" s="38">
        <f t="shared" si="36"/>
        <v>131.69999999999999</v>
      </c>
      <c r="P128" s="13">
        <f t="shared" si="37"/>
        <v>-5.7350037965072005</v>
      </c>
      <c r="Q128" s="2">
        <f t="shared" si="47"/>
        <v>3.7652496715050634</v>
      </c>
      <c r="R128" s="6">
        <f t="shared" si="30"/>
        <v>120.95</v>
      </c>
      <c r="S128" s="38">
        <f t="shared" si="38"/>
        <v>131.69999999999999</v>
      </c>
      <c r="T128" s="13">
        <f t="shared" si="39"/>
        <v>-8.1624905087319632</v>
      </c>
      <c r="U128" s="23">
        <f t="shared" si="48"/>
        <v>2.2851986596598763</v>
      </c>
      <c r="W128" s="38">
        <f t="shared" si="40"/>
        <v>131.69999999999999</v>
      </c>
      <c r="Z128" s="13">
        <f t="shared" si="41"/>
        <v>117.40349999999999</v>
      </c>
      <c r="AA128" s="38">
        <f t="shared" si="42"/>
        <v>131.69999999999999</v>
      </c>
      <c r="AB128" s="13">
        <f t="shared" si="43"/>
        <v>-10.855353075170839</v>
      </c>
      <c r="AC128" s="22">
        <f t="shared" si="49"/>
        <v>-4.0382107068816238</v>
      </c>
      <c r="AD128" s="12">
        <f t="shared" si="33"/>
        <v>122.5485</v>
      </c>
      <c r="AE128" s="38">
        <f t="shared" si="44"/>
        <v>131.69999999999999</v>
      </c>
      <c r="AF128" s="13">
        <f t="shared" si="45"/>
        <v>-6.948747152619589</v>
      </c>
    </row>
    <row r="129" spans="1:36">
      <c r="A129" s="1">
        <v>2022</v>
      </c>
      <c r="B129" s="1">
        <v>5</v>
      </c>
      <c r="D129"/>
      <c r="E129"/>
      <c r="F129" s="38">
        <v>136.80000000000001</v>
      </c>
      <c r="I129" s="18">
        <v>96.5</v>
      </c>
      <c r="J129" s="45">
        <v>217.9</v>
      </c>
      <c r="K129" s="35">
        <v>134.80000000000001</v>
      </c>
      <c r="N129" s="12">
        <f t="shared" si="29"/>
        <v>135.03540000000001</v>
      </c>
      <c r="O129" s="38">
        <f t="shared" si="36"/>
        <v>136.80000000000001</v>
      </c>
      <c r="P129" s="13">
        <f t="shared" si="37"/>
        <v>-1.2899122807017562</v>
      </c>
      <c r="Q129" s="2">
        <f t="shared" si="47"/>
        <v>3.2580245941669208</v>
      </c>
      <c r="R129" s="6">
        <f t="shared" si="30"/>
        <v>131.4</v>
      </c>
      <c r="S129" s="38">
        <f t="shared" si="38"/>
        <v>136.80000000000001</v>
      </c>
      <c r="T129" s="13">
        <f t="shared" si="39"/>
        <v>-3.9473684210526301</v>
      </c>
      <c r="U129" s="23">
        <f t="shared" si="48"/>
        <v>1.7337597103294347</v>
      </c>
      <c r="W129" s="38">
        <f t="shared" si="40"/>
        <v>136.80000000000001</v>
      </c>
      <c r="Z129" s="13">
        <f t="shared" si="41"/>
        <v>125.2775</v>
      </c>
      <c r="AA129" s="38">
        <f t="shared" si="42"/>
        <v>136.80000000000001</v>
      </c>
      <c r="AB129" s="13">
        <f t="shared" si="43"/>
        <v>-8.4228801169590639</v>
      </c>
      <c r="AC129" s="22">
        <f t="shared" si="49"/>
        <v>-4.541748610475925</v>
      </c>
      <c r="AD129" s="12">
        <f t="shared" si="33"/>
        <v>133.21770000000001</v>
      </c>
      <c r="AE129" s="38">
        <f t="shared" si="44"/>
        <v>136.80000000000001</v>
      </c>
      <c r="AF129" s="13">
        <f t="shared" si="45"/>
        <v>-2.6186403508772003</v>
      </c>
    </row>
    <row r="130" spans="1:36">
      <c r="A130" s="1">
        <v>2022</v>
      </c>
      <c r="B130" s="1">
        <v>6</v>
      </c>
      <c r="F130" s="38">
        <v>119.8</v>
      </c>
      <c r="I130" s="18">
        <v>70.5</v>
      </c>
      <c r="J130" s="35">
        <v>184.7</v>
      </c>
      <c r="K130" s="35">
        <v>117.6</v>
      </c>
      <c r="N130" s="12">
        <f t="shared" si="29"/>
        <v>124.2122</v>
      </c>
      <c r="O130" s="38">
        <f t="shared" si="36"/>
        <v>119.8</v>
      </c>
      <c r="P130" s="13">
        <f t="shared" si="37"/>
        <v>3.6829716193656168</v>
      </c>
      <c r="Q130" s="2">
        <f t="shared" si="47"/>
        <v>2.683801191182742</v>
      </c>
      <c r="R130" s="6">
        <f t="shared" si="30"/>
        <v>122.8</v>
      </c>
      <c r="S130" s="38">
        <f t="shared" si="38"/>
        <v>119.8</v>
      </c>
      <c r="T130" s="13">
        <f t="shared" si="39"/>
        <v>2.5041736227044993</v>
      </c>
      <c r="U130" s="23">
        <f t="shared" si="48"/>
        <v>1.0648811253357355</v>
      </c>
      <c r="W130" s="38">
        <f t="shared" si="40"/>
        <v>119.8</v>
      </c>
      <c r="Z130" s="13">
        <f t="shared" si="41"/>
        <v>108.7675</v>
      </c>
      <c r="AA130" s="38">
        <f t="shared" si="42"/>
        <v>119.8</v>
      </c>
      <c r="AB130" s="13">
        <f t="shared" si="43"/>
        <v>-9.2090984974958303</v>
      </c>
      <c r="AC130" s="22">
        <f t="shared" si="49"/>
        <v>-5.3389740251583291</v>
      </c>
      <c r="AD130" s="12">
        <f t="shared" si="33"/>
        <v>123.5061</v>
      </c>
      <c r="AE130" s="38">
        <f t="shared" si="44"/>
        <v>119.8</v>
      </c>
      <c r="AF130" s="13">
        <f t="shared" si="45"/>
        <v>3.0935726210350651</v>
      </c>
    </row>
    <row r="131" spans="1:36">
      <c r="A131" s="1">
        <v>2022</v>
      </c>
      <c r="B131" s="1">
        <v>7</v>
      </c>
      <c r="F131" s="38">
        <v>129.5</v>
      </c>
      <c r="I131" s="18">
        <v>91.4</v>
      </c>
      <c r="J131" s="35">
        <v>207.8</v>
      </c>
      <c r="K131" s="35">
        <v>132.5</v>
      </c>
      <c r="N131" s="12">
        <f t="shared" si="29"/>
        <v>131.74279999999999</v>
      </c>
      <c r="O131" s="38">
        <f t="shared" si="36"/>
        <v>129.5</v>
      </c>
      <c r="P131" s="13">
        <f t="shared" si="37"/>
        <v>1.7318918918918911</v>
      </c>
      <c r="Q131" s="2">
        <f t="shared" si="47"/>
        <v>1.9043583719088819</v>
      </c>
      <c r="R131" s="6">
        <f t="shared" si="30"/>
        <v>130.25</v>
      </c>
      <c r="S131" s="38">
        <f t="shared" si="38"/>
        <v>129.5</v>
      </c>
      <c r="T131" s="13">
        <f t="shared" si="39"/>
        <v>0.57915057915059265</v>
      </c>
      <c r="U131" s="23">
        <f t="shared" si="48"/>
        <v>0.30740098155969225</v>
      </c>
      <c r="W131" s="38">
        <f t="shared" si="40"/>
        <v>129.5</v>
      </c>
      <c r="Z131" s="13">
        <f t="shared" ref="Z131:Z141" si="51">I131*0.635+64</f>
        <v>122.039</v>
      </c>
      <c r="AA131" s="38">
        <f t="shared" si="42"/>
        <v>129.5</v>
      </c>
      <c r="AB131" s="13">
        <f t="shared" si="43"/>
        <v>-5.7613899613899662</v>
      </c>
      <c r="AC131" s="22">
        <f t="shared" si="49"/>
        <v>-6.2955114503010563</v>
      </c>
      <c r="AD131" s="12">
        <f t="shared" si="33"/>
        <v>130.99639999999999</v>
      </c>
      <c r="AE131" s="38">
        <f t="shared" si="44"/>
        <v>129.5</v>
      </c>
      <c r="AF131" s="13">
        <f t="shared" si="45"/>
        <v>1.1555212355212348</v>
      </c>
    </row>
    <row r="132" spans="1:36">
      <c r="A132" s="1">
        <v>2022</v>
      </c>
      <c r="B132" s="1">
        <v>8</v>
      </c>
      <c r="F132" s="38">
        <v>117.1</v>
      </c>
      <c r="I132" s="18">
        <v>74.599999999999994</v>
      </c>
      <c r="J132" s="35">
        <v>187.6</v>
      </c>
      <c r="K132" s="35">
        <v>118.9</v>
      </c>
      <c r="N132" s="12">
        <f t="shared" si="29"/>
        <v>125.1576</v>
      </c>
      <c r="O132" s="38">
        <f t="shared" si="36"/>
        <v>117.1</v>
      </c>
      <c r="P132" s="13">
        <f t="shared" si="37"/>
        <v>6.8809564474807843</v>
      </c>
      <c r="Q132" s="2">
        <f t="shared" si="47"/>
        <v>1.1101346308873936</v>
      </c>
      <c r="R132" s="6">
        <f t="shared" si="30"/>
        <v>123.45</v>
      </c>
      <c r="S132" s="38">
        <f t="shared" si="38"/>
        <v>117.1</v>
      </c>
      <c r="T132" s="13">
        <f t="shared" si="39"/>
        <v>5.4227156276686799</v>
      </c>
      <c r="U132" s="23">
        <f t="shared" si="48"/>
        <v>-0.37155339217714989</v>
      </c>
      <c r="W132" s="38">
        <f t="shared" si="40"/>
        <v>117.1</v>
      </c>
      <c r="Z132" s="13">
        <f t="shared" si="51"/>
        <v>111.371</v>
      </c>
      <c r="AA132" s="38">
        <f t="shared" si="42"/>
        <v>117.1</v>
      </c>
      <c r="AB132" s="13">
        <f t="shared" si="43"/>
        <v>-4.8923996584116196</v>
      </c>
      <c r="AC132" s="22">
        <f t="shared" si="49"/>
        <v>-7.3098386179302297</v>
      </c>
      <c r="AD132" s="12">
        <f t="shared" si="33"/>
        <v>124.3038</v>
      </c>
      <c r="AE132" s="38">
        <f t="shared" si="44"/>
        <v>117.1</v>
      </c>
      <c r="AF132" s="13">
        <f t="shared" si="45"/>
        <v>6.151836037574725</v>
      </c>
      <c r="AJ132" s="8" t="s">
        <v>76</v>
      </c>
    </row>
    <row r="133" spans="1:36">
      <c r="A133" s="1">
        <v>2022</v>
      </c>
      <c r="B133" s="1">
        <v>9</v>
      </c>
      <c r="F133" s="38">
        <v>136.5</v>
      </c>
      <c r="I133" s="18">
        <v>96</v>
      </c>
      <c r="J133" s="35">
        <v>210.3</v>
      </c>
      <c r="K133" s="35">
        <v>135.5</v>
      </c>
      <c r="N133" s="12">
        <f t="shared" si="29"/>
        <v>132.55779999999999</v>
      </c>
      <c r="O133" s="38">
        <f t="shared" si="36"/>
        <v>136.5</v>
      </c>
      <c r="P133" s="13">
        <f t="shared" si="37"/>
        <v>-2.8880586080586141</v>
      </c>
      <c r="Q133" s="2">
        <f t="shared" si="47"/>
        <v>0.14758558900923369</v>
      </c>
      <c r="R133" s="6">
        <f t="shared" si="30"/>
        <v>131.75</v>
      </c>
      <c r="S133" s="38">
        <f t="shared" si="38"/>
        <v>136.5</v>
      </c>
      <c r="T133" s="13">
        <f t="shared" si="39"/>
        <v>-3.4798534798534746</v>
      </c>
      <c r="U133" s="23">
        <f t="shared" si="48"/>
        <v>-1.1060408016155499</v>
      </c>
      <c r="W133" s="38">
        <f t="shared" si="40"/>
        <v>136.5</v>
      </c>
      <c r="Z133" s="13">
        <f t="shared" si="51"/>
        <v>124.96000000000001</v>
      </c>
      <c r="AA133" s="38">
        <f t="shared" si="42"/>
        <v>136.5</v>
      </c>
      <c r="AB133" s="13">
        <f t="shared" si="43"/>
        <v>-8.4542124542124526</v>
      </c>
      <c r="AC133" s="22">
        <f t="shared" si="49"/>
        <v>-8.1766136573160839</v>
      </c>
      <c r="AD133" s="12">
        <f t="shared" ref="AD133:AD158" si="52">(N133+R133)/2</f>
        <v>132.15389999999999</v>
      </c>
      <c r="AE133" s="38">
        <f t="shared" si="44"/>
        <v>136.5</v>
      </c>
      <c r="AF133" s="13">
        <f t="shared" si="45"/>
        <v>-3.1839560439560444</v>
      </c>
      <c r="AJ133" s="8" t="s">
        <v>77</v>
      </c>
    </row>
    <row r="134" spans="1:36">
      <c r="A134" s="1">
        <v>2022</v>
      </c>
      <c r="B134" s="1">
        <v>10</v>
      </c>
      <c r="F134" s="38">
        <v>132.69999999999999</v>
      </c>
      <c r="I134" s="18">
        <v>95.5</v>
      </c>
      <c r="J134" s="35">
        <v>201.6</v>
      </c>
      <c r="K134" s="35">
        <v>130.4</v>
      </c>
      <c r="N134" s="12">
        <f t="shared" si="29"/>
        <v>129.7216</v>
      </c>
      <c r="O134" s="38">
        <f t="shared" si="36"/>
        <v>132.69999999999999</v>
      </c>
      <c r="P134" s="13">
        <f t="shared" si="37"/>
        <v>-2.2444611906556133</v>
      </c>
      <c r="Q134" s="2">
        <f t="shared" si="47"/>
        <v>0.11229142194230531</v>
      </c>
      <c r="R134" s="6">
        <f t="shared" si="30"/>
        <v>129.19999999999999</v>
      </c>
      <c r="S134" s="38">
        <f t="shared" si="38"/>
        <v>132.69999999999999</v>
      </c>
      <c r="T134" s="13">
        <f t="shared" si="39"/>
        <v>-2.6375282592313454</v>
      </c>
      <c r="U134" s="23">
        <f t="shared" si="48"/>
        <v>-1.0062914163999614</v>
      </c>
      <c r="W134" s="38">
        <f t="shared" si="40"/>
        <v>132.69999999999999</v>
      </c>
      <c r="Z134" s="13">
        <f t="shared" si="51"/>
        <v>124.6425</v>
      </c>
      <c r="AA134" s="38">
        <f t="shared" si="42"/>
        <v>132.69999999999999</v>
      </c>
      <c r="AB134" s="13">
        <f t="shared" si="43"/>
        <v>-6.0719668425018796</v>
      </c>
      <c r="AC134" s="22">
        <f t="shared" si="49"/>
        <v>-8.593890977064099</v>
      </c>
      <c r="AD134" s="12">
        <f t="shared" si="52"/>
        <v>129.46080000000001</v>
      </c>
      <c r="AE134" s="38">
        <f t="shared" si="44"/>
        <v>132.69999999999999</v>
      </c>
      <c r="AF134" s="13">
        <f t="shared" si="45"/>
        <v>-2.4409947249434651</v>
      </c>
      <c r="AJ134" s="8" t="s">
        <v>78</v>
      </c>
    </row>
    <row r="135" spans="1:36">
      <c r="A135" s="1">
        <v>2022</v>
      </c>
      <c r="B135" s="1">
        <v>11</v>
      </c>
      <c r="F135" s="38">
        <v>120.7</v>
      </c>
      <c r="I135" s="18">
        <v>80.5</v>
      </c>
      <c r="J135" s="35">
        <v>176.1</v>
      </c>
      <c r="K135" s="35">
        <v>110.5</v>
      </c>
      <c r="N135" s="12">
        <f t="shared" si="29"/>
        <v>121.40860000000001</v>
      </c>
      <c r="O135" s="38">
        <f t="shared" si="36"/>
        <v>120.7</v>
      </c>
      <c r="P135" s="13">
        <f t="shared" si="37"/>
        <v>0.58707539353770244</v>
      </c>
      <c r="Q135" s="2">
        <f t="shared" si="47"/>
        <v>0.67698890378257148</v>
      </c>
      <c r="R135" s="6">
        <f t="shared" si="30"/>
        <v>119.25</v>
      </c>
      <c r="S135" s="38">
        <f t="shared" si="38"/>
        <v>120.7</v>
      </c>
      <c r="T135" s="13">
        <f t="shared" si="39"/>
        <v>-1.2013256006628126</v>
      </c>
      <c r="U135" s="23">
        <f t="shared" si="48"/>
        <v>-0.26468888108712579</v>
      </c>
      <c r="W135" s="38">
        <f t="shared" si="40"/>
        <v>120.7</v>
      </c>
      <c r="Z135" s="13">
        <f t="shared" si="51"/>
        <v>115.11750000000001</v>
      </c>
      <c r="AA135" s="38">
        <f t="shared" si="42"/>
        <v>120.7</v>
      </c>
      <c r="AB135" s="13">
        <f t="shared" si="43"/>
        <v>-4.6251035625517858</v>
      </c>
      <c r="AC135" s="22">
        <f t="shared" si="49"/>
        <v>-8.5750338623681355</v>
      </c>
      <c r="AD135" s="12">
        <f t="shared" si="52"/>
        <v>120.3293</v>
      </c>
      <c r="AE135" s="38">
        <f t="shared" si="44"/>
        <v>120.7</v>
      </c>
      <c r="AF135" s="13">
        <f t="shared" si="45"/>
        <v>-0.30712510356255507</v>
      </c>
      <c r="AJ135" s="6">
        <v>-6.8</v>
      </c>
    </row>
    <row r="136" spans="1:36">
      <c r="A136" s="1">
        <v>2022</v>
      </c>
      <c r="B136" s="1">
        <v>12</v>
      </c>
      <c r="F136" s="38">
        <v>143.4</v>
      </c>
      <c r="I136" s="18">
        <v>112.8</v>
      </c>
      <c r="J136" s="35">
        <v>261.8</v>
      </c>
      <c r="K136" s="35">
        <v>167</v>
      </c>
      <c r="N136" s="12">
        <f t="shared" si="29"/>
        <v>149.3468</v>
      </c>
      <c r="O136" s="38">
        <f t="shared" si="36"/>
        <v>143.4</v>
      </c>
      <c r="P136" s="13">
        <f t="shared" si="37"/>
        <v>4.1470013947001405</v>
      </c>
      <c r="Q136" s="2">
        <f t="shared" si="47"/>
        <v>0.75629995599022004</v>
      </c>
      <c r="R136" s="12">
        <f t="shared" si="30"/>
        <v>147.5</v>
      </c>
      <c r="S136" s="38">
        <f t="shared" si="38"/>
        <v>143.4</v>
      </c>
      <c r="T136" s="13">
        <f t="shared" si="39"/>
        <v>2.8591352859135242</v>
      </c>
      <c r="U136" s="23">
        <f t="shared" si="48"/>
        <v>3.1189601482086715E-2</v>
      </c>
      <c r="W136" s="38">
        <f t="shared" si="40"/>
        <v>143.4</v>
      </c>
      <c r="Z136" s="13">
        <f t="shared" si="51"/>
        <v>135.62799999999999</v>
      </c>
      <c r="AA136" s="38">
        <f t="shared" si="42"/>
        <v>143.4</v>
      </c>
      <c r="AB136" s="13">
        <f t="shared" si="43"/>
        <v>-5.4198047419804851</v>
      </c>
      <c r="AC136" s="22">
        <f t="shared" si="49"/>
        <v>-8.0655313995118778</v>
      </c>
      <c r="AD136" s="12">
        <f t="shared" si="52"/>
        <v>148.42340000000002</v>
      </c>
      <c r="AE136" s="38">
        <f t="shared" si="44"/>
        <v>143.4</v>
      </c>
      <c r="AF136" s="13">
        <f t="shared" si="45"/>
        <v>3.5030683403068537</v>
      </c>
    </row>
    <row r="137" spans="1:36">
      <c r="A137" s="1">
        <v>2023</v>
      </c>
      <c r="B137" s="1">
        <v>1</v>
      </c>
      <c r="F137" s="38">
        <v>176.6</v>
      </c>
      <c r="I137" s="18">
        <v>144.4</v>
      </c>
      <c r="J137" s="35">
        <v>332</v>
      </c>
      <c r="K137" s="35">
        <v>211.3</v>
      </c>
      <c r="N137" s="12">
        <f t="shared" si="29"/>
        <v>172.232</v>
      </c>
      <c r="O137" s="38">
        <f t="shared" si="36"/>
        <v>176.6</v>
      </c>
      <c r="P137" s="13">
        <f t="shared" si="37"/>
        <v>-2.4733861834654505</v>
      </c>
      <c r="Q137" s="2">
        <f t="shared" si="47"/>
        <v>0.14938630966237731</v>
      </c>
      <c r="R137" s="12">
        <f t="shared" si="30"/>
        <v>169.65</v>
      </c>
      <c r="S137" s="38">
        <f t="shared" si="38"/>
        <v>176.6</v>
      </c>
      <c r="T137" s="13">
        <f t="shared" si="39"/>
        <v>-3.9354473386183315</v>
      </c>
      <c r="U137" s="23">
        <f t="shared" si="48"/>
        <v>-0.48147269251039465</v>
      </c>
      <c r="W137" s="38">
        <f t="shared" si="40"/>
        <v>176.6</v>
      </c>
      <c r="Z137" s="13">
        <f t="shared" si="51"/>
        <v>155.69400000000002</v>
      </c>
      <c r="AA137" s="38">
        <f t="shared" si="42"/>
        <v>176.6</v>
      </c>
      <c r="AB137" s="13">
        <f t="shared" si="43"/>
        <v>-11.838052095130223</v>
      </c>
      <c r="AC137" s="22">
        <f t="shared" si="49"/>
        <v>-7.8434253769555262</v>
      </c>
      <c r="AD137" s="12">
        <f t="shared" si="52"/>
        <v>170.941</v>
      </c>
      <c r="AE137" s="38">
        <f t="shared" si="44"/>
        <v>176.6</v>
      </c>
      <c r="AF137" s="13">
        <f t="shared" si="45"/>
        <v>-3.2044167610418981</v>
      </c>
    </row>
    <row r="138" spans="1:36">
      <c r="A138" s="1">
        <v>2023</v>
      </c>
      <c r="B138" s="1">
        <v>2</v>
      </c>
      <c r="F138" s="38">
        <v>163.19999999999999</v>
      </c>
      <c r="I138" s="18">
        <v>111.3</v>
      </c>
      <c r="J138" s="35">
        <v>293.39999999999998</v>
      </c>
      <c r="K138" s="35">
        <v>190.9</v>
      </c>
      <c r="N138" s="12">
        <f t="shared" si="29"/>
        <v>159.64839999999998</v>
      </c>
      <c r="O138" s="38">
        <f t="shared" si="36"/>
        <v>163.19999999999999</v>
      </c>
      <c r="P138" s="13">
        <f t="shared" si="37"/>
        <v>-2.1762254901960887</v>
      </c>
      <c r="Q138" s="2">
        <f t="shared" si="47"/>
        <v>-1.1839461537158009</v>
      </c>
      <c r="R138" s="12">
        <f t="shared" si="30"/>
        <v>159.44999999999999</v>
      </c>
      <c r="S138" s="38">
        <f t="shared" si="38"/>
        <v>163.19999999999999</v>
      </c>
      <c r="T138" s="13">
        <f t="shared" si="39"/>
        <v>-2.297794117647058</v>
      </c>
      <c r="U138" s="23">
        <f t="shared" si="48"/>
        <v>-1.7606088922340284</v>
      </c>
      <c r="W138" s="38">
        <f t="shared" si="40"/>
        <v>163.19999999999999</v>
      </c>
      <c r="Z138" s="13">
        <f t="shared" si="51"/>
        <v>134.6755</v>
      </c>
      <c r="AA138" s="38">
        <f t="shared" ref="AA138:AA158" si="53">F138</f>
        <v>163.19999999999999</v>
      </c>
      <c r="AB138" s="13">
        <f t="shared" si="43"/>
        <v>-17.478247549019599</v>
      </c>
      <c r="AC138" s="22">
        <f t="shared" si="49"/>
        <v>-8.3264613920035728</v>
      </c>
      <c r="AD138" s="12">
        <f t="shared" si="52"/>
        <v>159.54919999999998</v>
      </c>
      <c r="AE138" s="38">
        <f t="shared" si="44"/>
        <v>163.19999999999999</v>
      </c>
      <c r="AF138" s="13">
        <f t="shared" si="45"/>
        <v>-2.2370098039215804</v>
      </c>
    </row>
    <row r="139" spans="1:36">
      <c r="A139" s="1">
        <v>2023</v>
      </c>
      <c r="B139" s="1">
        <v>3</v>
      </c>
      <c r="F139" s="38">
        <v>155.6</v>
      </c>
      <c r="I139" s="18">
        <v>123.3</v>
      </c>
      <c r="J139" s="35">
        <v>258.39999999999998</v>
      </c>
      <c r="K139" s="35">
        <v>171.3</v>
      </c>
      <c r="N139" s="12">
        <f t="shared" si="29"/>
        <v>148.23840000000001</v>
      </c>
      <c r="O139" s="38">
        <f t="shared" si="36"/>
        <v>155.6</v>
      </c>
      <c r="P139" s="13">
        <f t="shared" si="37"/>
        <v>-4.7311053984575722</v>
      </c>
      <c r="Q139" s="2">
        <f t="shared" si="47"/>
        <v>-1.8719714427754166</v>
      </c>
      <c r="R139" s="12">
        <f t="shared" si="30"/>
        <v>149.65</v>
      </c>
      <c r="S139" s="38">
        <f t="shared" si="38"/>
        <v>155.6</v>
      </c>
      <c r="T139" s="13">
        <f t="shared" si="39"/>
        <v>-3.8239074550128436</v>
      </c>
      <c r="U139" s="23">
        <f t="shared" si="48"/>
        <v>-2.4095294521371922</v>
      </c>
      <c r="W139" s="38">
        <f t="shared" si="40"/>
        <v>155.6</v>
      </c>
      <c r="Z139" s="13">
        <f t="shared" si="51"/>
        <v>142.2955</v>
      </c>
      <c r="AA139" s="38">
        <f t="shared" si="53"/>
        <v>155.6</v>
      </c>
      <c r="AB139" s="13">
        <f t="shared" si="43"/>
        <v>-8.5504498714652897</v>
      </c>
      <c r="AC139" s="22">
        <f t="shared" si="49"/>
        <v>-8.4988468758570459</v>
      </c>
      <c r="AD139" s="12">
        <f t="shared" si="52"/>
        <v>148.94420000000002</v>
      </c>
      <c r="AE139" s="38">
        <f t="shared" si="44"/>
        <v>155.6</v>
      </c>
      <c r="AF139" s="13">
        <f t="shared" si="45"/>
        <v>-4.2775064267352008</v>
      </c>
    </row>
    <row r="140" spans="1:36">
      <c r="A140" s="1">
        <v>2023</v>
      </c>
      <c r="B140" s="1">
        <v>4</v>
      </c>
      <c r="F140" s="38">
        <v>146.4</v>
      </c>
      <c r="I140" s="18">
        <v>97.6</v>
      </c>
      <c r="J140" s="35">
        <v>279.60000000000002</v>
      </c>
      <c r="K140" s="35">
        <v>176.3</v>
      </c>
      <c r="N140" s="12">
        <f t="shared" si="29"/>
        <v>155.14960000000002</v>
      </c>
      <c r="O140" s="38">
        <f t="shared" si="36"/>
        <v>146.4</v>
      </c>
      <c r="P140" s="13">
        <f t="shared" si="37"/>
        <v>5.9765027322404478</v>
      </c>
      <c r="Q140" s="2">
        <f t="shared" ref="Q140:Q152" si="54">(P134/2+P135+P136+P137+P138+P139+P140+P141+P142+P143+P144+P145+P146/2)/12</f>
        <v>-1.9212457879108473</v>
      </c>
      <c r="R140" s="12">
        <f t="shared" si="30"/>
        <v>152.15</v>
      </c>
      <c r="S140" s="38">
        <f t="shared" si="38"/>
        <v>146.4</v>
      </c>
      <c r="T140" s="13">
        <f t="shared" si="39"/>
        <v>3.9275956284152898</v>
      </c>
      <c r="U140" s="23">
        <f t="shared" si="48"/>
        <v>-2.3927983193854856</v>
      </c>
      <c r="W140" s="38">
        <f t="shared" si="40"/>
        <v>146.4</v>
      </c>
      <c r="Z140" s="13">
        <f t="shared" si="51"/>
        <v>125.976</v>
      </c>
      <c r="AA140" s="38">
        <f t="shared" si="53"/>
        <v>146.4</v>
      </c>
      <c r="AB140" s="13">
        <f t="shared" si="43"/>
        <v>-13.950819672131161</v>
      </c>
      <c r="AC140" s="22">
        <f t="shared" si="49"/>
        <v>-8.4994568339204832</v>
      </c>
      <c r="AD140" s="12">
        <f t="shared" si="52"/>
        <v>153.64980000000003</v>
      </c>
      <c r="AE140" s="38">
        <f t="shared" ref="AE140:AE158" si="55">F140</f>
        <v>146.4</v>
      </c>
      <c r="AF140" s="13">
        <f t="shared" si="45"/>
        <v>4.9520491803278759</v>
      </c>
    </row>
    <row r="141" spans="1:36">
      <c r="A141" s="1">
        <v>2023</v>
      </c>
      <c r="B141" s="1">
        <v>5</v>
      </c>
      <c r="F141" s="41">
        <v>159</v>
      </c>
      <c r="I141" s="18">
        <v>137.4</v>
      </c>
      <c r="J141" s="35">
        <v>294.10000000000002</v>
      </c>
      <c r="K141" s="35">
        <v>195.6</v>
      </c>
      <c r="N141" s="12">
        <f t="shared" si="29"/>
        <v>159.8766</v>
      </c>
      <c r="O141" s="38">
        <f t="shared" si="36"/>
        <v>159</v>
      </c>
      <c r="P141" s="13">
        <f t="shared" si="37"/>
        <v>0.55132075471698272</v>
      </c>
      <c r="Q141" s="2">
        <f t="shared" si="54"/>
        <v>-2.3375120423705322</v>
      </c>
      <c r="R141" s="12">
        <f t="shared" si="30"/>
        <v>161.80000000000001</v>
      </c>
      <c r="S141" s="38">
        <f t="shared" si="38"/>
        <v>159</v>
      </c>
      <c r="T141" s="13">
        <f t="shared" si="39"/>
        <v>1.7610062893081704</v>
      </c>
      <c r="U141" s="23">
        <f t="shared" si="48"/>
        <v>-2.6019139252467043</v>
      </c>
      <c r="W141" s="38">
        <f t="shared" si="40"/>
        <v>159</v>
      </c>
      <c r="Z141" s="13">
        <f t="shared" si="51"/>
        <v>151.24900000000002</v>
      </c>
      <c r="AA141" s="38">
        <f t="shared" si="53"/>
        <v>159</v>
      </c>
      <c r="AB141" s="13">
        <f t="shared" si="43"/>
        <v>-4.8748427672955899</v>
      </c>
      <c r="AC141" s="22">
        <f t="shared" si="49"/>
        <v>-8.9830897063429109</v>
      </c>
      <c r="AD141" s="12">
        <f t="shared" si="52"/>
        <v>160.8383</v>
      </c>
      <c r="AE141" s="38">
        <f t="shared" si="55"/>
        <v>159</v>
      </c>
      <c r="AF141" s="13">
        <f t="shared" si="45"/>
        <v>1.1561635220125765</v>
      </c>
    </row>
    <row r="142" spans="1:36">
      <c r="A142" s="1">
        <v>2023</v>
      </c>
      <c r="B142" s="1">
        <v>6</v>
      </c>
      <c r="F142" s="38">
        <v>166.8</v>
      </c>
      <c r="I142" s="18">
        <v>160.5</v>
      </c>
      <c r="J142" s="35">
        <v>334.5</v>
      </c>
      <c r="K142" s="35">
        <v>218.6</v>
      </c>
      <c r="N142" s="12">
        <f t="shared" si="29"/>
        <v>173.047</v>
      </c>
      <c r="O142" s="38">
        <f t="shared" si="36"/>
        <v>166.8</v>
      </c>
      <c r="P142" s="13">
        <f t="shared" si="37"/>
        <v>3.7452038369304432</v>
      </c>
      <c r="Q142" s="2">
        <f t="shared" si="54"/>
        <v>-2.9255627804992597</v>
      </c>
      <c r="R142" s="12">
        <f t="shared" si="30"/>
        <v>173.3</v>
      </c>
      <c r="S142" s="38">
        <f t="shared" si="38"/>
        <v>166.8</v>
      </c>
      <c r="T142" s="13">
        <f t="shared" si="39"/>
        <v>3.8968824940047995</v>
      </c>
      <c r="U142" s="23">
        <f t="shared" si="48"/>
        <v>-2.813369312742509</v>
      </c>
      <c r="W142" s="38">
        <f t="shared" si="40"/>
        <v>166.8</v>
      </c>
      <c r="Z142" s="13">
        <f t="shared" ref="Z142:Z158" si="56">I142*0.635+64</f>
        <v>165.91750000000002</v>
      </c>
      <c r="AA142" s="38">
        <f t="shared" si="53"/>
        <v>166.8</v>
      </c>
      <c r="AB142" s="13">
        <f t="shared" si="43"/>
        <v>-0.52907673860912041</v>
      </c>
      <c r="AC142" s="22">
        <f t="shared" si="49"/>
        <v>-9.3631277459340865</v>
      </c>
      <c r="AD142" s="12">
        <f t="shared" si="52"/>
        <v>173.17349999999999</v>
      </c>
      <c r="AE142" s="38">
        <f t="shared" si="55"/>
        <v>166.8</v>
      </c>
      <c r="AF142" s="13">
        <f t="shared" si="45"/>
        <v>3.8210431654676142</v>
      </c>
    </row>
    <row r="143" spans="1:36">
      <c r="A143" s="1">
        <v>2023</v>
      </c>
      <c r="B143" s="1">
        <v>7</v>
      </c>
      <c r="F143" s="38">
        <v>182.2</v>
      </c>
      <c r="I143" s="18">
        <v>160</v>
      </c>
      <c r="J143" s="35">
        <v>290.5</v>
      </c>
      <c r="K143" s="35">
        <v>188.6</v>
      </c>
      <c r="N143" s="12">
        <f t="shared" si="29"/>
        <v>158.703</v>
      </c>
      <c r="O143" s="38">
        <f t="shared" si="36"/>
        <v>182.2</v>
      </c>
      <c r="P143" s="13">
        <f t="shared" si="37"/>
        <v>-12.89626783754116</v>
      </c>
      <c r="Q143" s="23">
        <f t="shared" si="54"/>
        <v>-3.0412601646840423</v>
      </c>
      <c r="R143" s="12">
        <f t="shared" si="30"/>
        <v>158.30000000000001</v>
      </c>
      <c r="S143" s="38">
        <f t="shared" si="38"/>
        <v>182.2</v>
      </c>
      <c r="T143" s="13">
        <f t="shared" si="39"/>
        <v>-13.11745334796926</v>
      </c>
      <c r="U143" s="23">
        <f t="shared" si="48"/>
        <v>-2.5598208857542679</v>
      </c>
      <c r="W143" s="38">
        <f t="shared" si="40"/>
        <v>182.2</v>
      </c>
      <c r="Z143" s="13">
        <f t="shared" si="56"/>
        <v>165.6</v>
      </c>
      <c r="AA143" s="38">
        <f t="shared" si="53"/>
        <v>182.2</v>
      </c>
      <c r="AB143" s="13">
        <f t="shared" si="43"/>
        <v>-9.1108671789242521</v>
      </c>
      <c r="AC143" s="22">
        <f t="shared" ref="AC143:AC156" si="57">(AB137/2+AB138+AB139+AB140+AB141+AB142+AB143+AB144+AB145+AB146+AB147+AB148+AB149/2)/12</f>
        <v>-9.3379064439209429</v>
      </c>
      <c r="AD143" s="12">
        <f t="shared" si="52"/>
        <v>158.50150000000002</v>
      </c>
      <c r="AE143" s="38">
        <f t="shared" si="55"/>
        <v>182.2</v>
      </c>
      <c r="AF143" s="13">
        <f t="shared" si="45"/>
        <v>-13.006860592755203</v>
      </c>
    </row>
    <row r="144" spans="1:36">
      <c r="A144" s="1">
        <v>2023</v>
      </c>
      <c r="B144" s="1">
        <v>8</v>
      </c>
      <c r="F144" s="38">
        <v>157.6</v>
      </c>
      <c r="I144" s="18">
        <v>114.8</v>
      </c>
      <c r="J144" s="51">
        <v>236.4</v>
      </c>
      <c r="K144" s="51">
        <v>150.69999999999999</v>
      </c>
      <c r="L144" s="8"/>
      <c r="M144" s="6"/>
      <c r="N144" s="12">
        <f t="shared" si="29"/>
        <v>141.06639999999999</v>
      </c>
      <c r="O144" s="38">
        <f t="shared" si="36"/>
        <v>157.6</v>
      </c>
      <c r="P144" s="13">
        <f t="shared" si="37"/>
        <v>-10.490862944162444</v>
      </c>
      <c r="Q144" s="23">
        <f t="shared" si="54"/>
        <v>-3.2205431531095194</v>
      </c>
      <c r="R144" s="12">
        <f t="shared" si="30"/>
        <v>139.35</v>
      </c>
      <c r="S144" s="38">
        <f t="shared" si="38"/>
        <v>157.6</v>
      </c>
      <c r="T144" s="13">
        <f t="shared" si="39"/>
        <v>-11.579949238578678</v>
      </c>
      <c r="U144" s="23">
        <f t="shared" si="48"/>
        <v>-2.5714195730469989</v>
      </c>
      <c r="W144" s="38">
        <f t="shared" si="40"/>
        <v>157.6</v>
      </c>
      <c r="Z144" s="13">
        <f t="shared" si="56"/>
        <v>136.898</v>
      </c>
      <c r="AA144" s="38">
        <f t="shared" si="53"/>
        <v>157.6</v>
      </c>
      <c r="AB144" s="13">
        <f t="shared" si="43"/>
        <v>-13.135786802030452</v>
      </c>
      <c r="AC144" s="22">
        <f t="shared" si="57"/>
        <v>-9.1648402304827741</v>
      </c>
      <c r="AD144" s="12">
        <f t="shared" si="52"/>
        <v>140.20819999999998</v>
      </c>
      <c r="AE144" s="38">
        <f t="shared" si="55"/>
        <v>157.6</v>
      </c>
      <c r="AF144" s="13">
        <f t="shared" si="45"/>
        <v>-11.035406091370575</v>
      </c>
    </row>
    <row r="145" spans="1:42">
      <c r="A145" s="1">
        <v>2023</v>
      </c>
      <c r="B145" s="1">
        <v>9</v>
      </c>
      <c r="F145" s="41">
        <v>156</v>
      </c>
      <c r="I145" s="18">
        <v>134.19999999999999</v>
      </c>
      <c r="J145" s="35">
        <v>272.5</v>
      </c>
      <c r="K145" s="35">
        <v>177.6</v>
      </c>
      <c r="L145"/>
      <c r="N145" s="25">
        <f t="shared" si="29"/>
        <v>152.83500000000001</v>
      </c>
      <c r="O145" s="41">
        <f t="shared" si="36"/>
        <v>156</v>
      </c>
      <c r="P145" s="13">
        <f t="shared" si="37"/>
        <v>-2.0288461538461604</v>
      </c>
      <c r="Q145" s="23">
        <f t="shared" si="54"/>
        <v>-3.724079991001243</v>
      </c>
      <c r="R145" s="12">
        <f t="shared" si="30"/>
        <v>152.80000000000001</v>
      </c>
      <c r="S145" s="41">
        <f t="shared" si="38"/>
        <v>156</v>
      </c>
      <c r="T145" s="13">
        <f t="shared" si="39"/>
        <v>-2.051282051282044</v>
      </c>
      <c r="U145" s="23">
        <f t="shared" si="48"/>
        <v>-3.0480182404939082</v>
      </c>
      <c r="W145" s="41">
        <f t="shared" si="40"/>
        <v>156</v>
      </c>
      <c r="X145"/>
      <c r="Z145" s="13">
        <f t="shared" si="56"/>
        <v>149.21699999999998</v>
      </c>
      <c r="AA145" s="38">
        <f t="shared" si="53"/>
        <v>156</v>
      </c>
      <c r="AB145" s="13">
        <f t="shared" si="43"/>
        <v>-4.3480769230769312</v>
      </c>
      <c r="AC145" s="22">
        <f t="shared" si="57"/>
        <v>-9.3569781621239176</v>
      </c>
      <c r="AD145" s="12">
        <f t="shared" si="52"/>
        <v>152.8175</v>
      </c>
      <c r="AE145" s="38">
        <f t="shared" si="55"/>
        <v>156</v>
      </c>
      <c r="AF145" s="13">
        <f t="shared" si="45"/>
        <v>-2.0400641025641164</v>
      </c>
      <c r="AG145" s="6"/>
      <c r="AH145" s="6"/>
      <c r="AJ145" s="6"/>
      <c r="AK145" s="6"/>
      <c r="AL145"/>
      <c r="AM145"/>
      <c r="AO145"/>
      <c r="AP145"/>
    </row>
    <row r="146" spans="1:42">
      <c r="A146" s="1">
        <v>2023</v>
      </c>
      <c r="B146" s="1">
        <v>10</v>
      </c>
      <c r="F146" s="38">
        <v>141.9</v>
      </c>
      <c r="I146" s="18">
        <v>99.9</v>
      </c>
      <c r="J146" s="35">
        <v>220.3</v>
      </c>
      <c r="K146" s="35">
        <v>145.4</v>
      </c>
      <c r="L146" s="8"/>
      <c r="M146" s="6"/>
      <c r="N146" s="12">
        <f t="shared" si="29"/>
        <v>135.81780000000001</v>
      </c>
      <c r="O146" s="38">
        <f t="shared" si="36"/>
        <v>141.9</v>
      </c>
      <c r="P146" s="13">
        <f t="shared" si="37"/>
        <v>-4.2862579281184026</v>
      </c>
      <c r="Q146" s="23">
        <f t="shared" si="54"/>
        <v>-4.122393111101835</v>
      </c>
      <c r="R146" s="12">
        <f t="shared" si="30"/>
        <v>136.69999999999999</v>
      </c>
      <c r="S146" s="38">
        <f t="shared" si="38"/>
        <v>141.9</v>
      </c>
      <c r="T146" s="13">
        <f t="shared" si="39"/>
        <v>-3.6645525017618183</v>
      </c>
      <c r="U146" s="23">
        <f t="shared" ref="U146:U152" si="58">(T140/2+T141+T142+T143+T144+T145+T146+T147+T148+T149+T150+T151+T152/2)/12</f>
        <v>-3.2908612818450815</v>
      </c>
      <c r="W146" s="38">
        <f t="shared" si="40"/>
        <v>141.9</v>
      </c>
      <c r="Z146" s="13">
        <f t="shared" si="56"/>
        <v>127.4365</v>
      </c>
      <c r="AA146" s="38">
        <f t="shared" si="53"/>
        <v>141.9</v>
      </c>
      <c r="AB146" s="13">
        <f t="shared" si="43"/>
        <v>-10.192741367159968</v>
      </c>
      <c r="AC146" s="22">
        <f t="shared" si="57"/>
        <v>-9.3530898641596298</v>
      </c>
      <c r="AD146" s="12">
        <f t="shared" si="52"/>
        <v>136.25889999999998</v>
      </c>
      <c r="AE146" s="38">
        <f t="shared" si="55"/>
        <v>141.9</v>
      </c>
      <c r="AF146" s="13">
        <f t="shared" si="45"/>
        <v>-3.9754052149401247</v>
      </c>
    </row>
    <row r="147" spans="1:42">
      <c r="A147" s="1">
        <v>2023</v>
      </c>
      <c r="B147" s="1">
        <v>11</v>
      </c>
      <c r="F147" s="38">
        <v>150.19999999999999</v>
      </c>
      <c r="I147" s="40">
        <v>107.1</v>
      </c>
      <c r="J147" s="35">
        <v>230.5</v>
      </c>
      <c r="K147" s="35">
        <v>156.80000000000001</v>
      </c>
      <c r="L147" s="8"/>
      <c r="M147" s="6"/>
      <c r="N147" s="12">
        <f t="shared" si="29"/>
        <v>139.143</v>
      </c>
      <c r="O147" s="38">
        <f t="shared" si="36"/>
        <v>150.19999999999999</v>
      </c>
      <c r="P147" s="13">
        <f t="shared" si="37"/>
        <v>-7.3615179760319478</v>
      </c>
      <c r="Q147" s="23">
        <f t="shared" si="54"/>
        <v>-4.7097696459653813</v>
      </c>
      <c r="R147" s="12">
        <f t="shared" ref="R147:R158" si="59">K147*0.5+64</f>
        <v>142.4</v>
      </c>
      <c r="S147" s="38">
        <f t="shared" si="38"/>
        <v>150.19999999999999</v>
      </c>
      <c r="T147" s="13">
        <f t="shared" si="39"/>
        <v>-5.1930758988015953</v>
      </c>
      <c r="U147" s="23">
        <f t="shared" si="58"/>
        <v>-3.7697078589125659</v>
      </c>
      <c r="W147" s="38">
        <f t="shared" si="40"/>
        <v>150.19999999999999</v>
      </c>
      <c r="Z147" s="13">
        <f t="shared" si="56"/>
        <v>132.0085</v>
      </c>
      <c r="AA147" s="38">
        <f t="shared" si="53"/>
        <v>150.19999999999999</v>
      </c>
      <c r="AB147" s="13">
        <f t="shared" si="43"/>
        <v>-12.111517976031948</v>
      </c>
      <c r="AC147" s="22">
        <f t="shared" si="57"/>
        <v>-9.2839338399761111</v>
      </c>
      <c r="AD147" s="12">
        <f t="shared" si="52"/>
        <v>140.7715</v>
      </c>
      <c r="AE147" s="38">
        <f t="shared" si="55"/>
        <v>150.19999999999999</v>
      </c>
      <c r="AF147" s="13">
        <f t="shared" si="45"/>
        <v>-6.2772969374167644</v>
      </c>
    </row>
    <row r="148" spans="1:42">
      <c r="A148" s="1">
        <v>2023</v>
      </c>
      <c r="B148" s="1">
        <v>12</v>
      </c>
      <c r="F148" s="38">
        <v>146.4</v>
      </c>
      <c r="I148" s="40">
        <v>113.5</v>
      </c>
      <c r="J148" s="35">
        <v>243.7</v>
      </c>
      <c r="K148" s="39">
        <v>170</v>
      </c>
      <c r="N148" s="12">
        <f t="shared" si="29"/>
        <v>143.4462</v>
      </c>
      <c r="O148" s="38">
        <f t="shared" si="36"/>
        <v>146.4</v>
      </c>
      <c r="P148" s="13">
        <f t="shared" si="37"/>
        <v>-2.0176229508196712</v>
      </c>
      <c r="Q148" s="23">
        <f t="shared" si="54"/>
        <v>-5.6787304517720871</v>
      </c>
      <c r="R148" s="12">
        <f t="shared" si="59"/>
        <v>149</v>
      </c>
      <c r="S148" s="38">
        <f t="shared" si="38"/>
        <v>146.4</v>
      </c>
      <c r="T148" s="13">
        <f t="shared" si="39"/>
        <v>1.775956284152997</v>
      </c>
      <c r="U148" s="23">
        <f t="shared" si="58"/>
        <v>-4.8426375368731653</v>
      </c>
      <c r="W148" s="38">
        <f t="shared" si="40"/>
        <v>146.4</v>
      </c>
      <c r="Z148" s="13">
        <f t="shared" si="56"/>
        <v>136.07249999999999</v>
      </c>
      <c r="AA148" s="38">
        <f t="shared" si="53"/>
        <v>146.4</v>
      </c>
      <c r="AB148" s="13">
        <f t="shared" si="43"/>
        <v>-7.0543032786885362</v>
      </c>
      <c r="AC148" s="22">
        <f t="shared" si="57"/>
        <v>-9.9489810595733701</v>
      </c>
      <c r="AD148" s="12">
        <f t="shared" si="52"/>
        <v>146.22309999999999</v>
      </c>
      <c r="AE148" s="38">
        <f t="shared" si="55"/>
        <v>146.4</v>
      </c>
      <c r="AF148" s="13">
        <f t="shared" si="45"/>
        <v>-0.12083333333335133</v>
      </c>
    </row>
    <row r="149" spans="1:42">
      <c r="A149" s="1">
        <v>2024</v>
      </c>
      <c r="B149" s="1">
        <v>1</v>
      </c>
      <c r="F149" s="38">
        <v>159.30000000000001</v>
      </c>
      <c r="I149" s="61">
        <v>126</v>
      </c>
      <c r="J149" s="35">
        <v>296.8</v>
      </c>
      <c r="K149" s="35">
        <v>200.9</v>
      </c>
      <c r="L149" s="8"/>
      <c r="M149" s="59"/>
      <c r="N149" s="60">
        <f t="shared" si="29"/>
        <v>160.7568</v>
      </c>
      <c r="O149" s="38">
        <f t="shared" si="36"/>
        <v>159.30000000000001</v>
      </c>
      <c r="P149" s="13">
        <f t="shared" si="37"/>
        <v>0.91450094161957907</v>
      </c>
      <c r="Q149" s="23">
        <f t="shared" si="54"/>
        <v>-5.7467587871450379</v>
      </c>
      <c r="R149" s="12">
        <f t="shared" si="59"/>
        <v>164.45</v>
      </c>
      <c r="S149" s="38">
        <f t="shared" si="38"/>
        <v>159.30000000000001</v>
      </c>
      <c r="T149" s="13">
        <f t="shared" si="39"/>
        <v>3.2328939108599855</v>
      </c>
      <c r="U149" s="23">
        <f t="shared" si="58"/>
        <v>-5.0036298410007021</v>
      </c>
      <c r="W149" s="38">
        <f t="shared" si="40"/>
        <v>159.30000000000001</v>
      </c>
      <c r="Z149" s="13">
        <f t="shared" si="56"/>
        <v>144.01</v>
      </c>
      <c r="AA149" s="38">
        <f t="shared" si="53"/>
        <v>159.30000000000001</v>
      </c>
      <c r="AB149" s="13">
        <f t="shared" si="43"/>
        <v>-9.5982423101067269</v>
      </c>
      <c r="AC149" s="22">
        <f t="shared" si="57"/>
        <v>-10.319721037042518</v>
      </c>
      <c r="AD149" s="12">
        <f t="shared" si="52"/>
        <v>162.60339999999999</v>
      </c>
      <c r="AE149" s="38">
        <f t="shared" si="55"/>
        <v>159.30000000000001</v>
      </c>
      <c r="AF149" s="13">
        <f t="shared" si="45"/>
        <v>2.0736974262397894</v>
      </c>
    </row>
    <row r="150" spans="1:42">
      <c r="A150" s="1">
        <v>2024</v>
      </c>
      <c r="B150" s="1">
        <v>2</v>
      </c>
      <c r="F150" s="38">
        <v>168.3</v>
      </c>
      <c r="I150" s="18">
        <v>123</v>
      </c>
      <c r="J150" s="35">
        <v>269</v>
      </c>
      <c r="K150" s="35">
        <v>175.8</v>
      </c>
      <c r="N150" s="12">
        <f t="shared" si="29"/>
        <v>151.69400000000002</v>
      </c>
      <c r="O150" s="38">
        <f t="shared" si="36"/>
        <v>168.3</v>
      </c>
      <c r="P150" s="13">
        <f t="shared" si="37"/>
        <v>-9.8669043374925707</v>
      </c>
      <c r="Q150" s="23">
        <f t="shared" si="54"/>
        <v>-5.6313050983433017</v>
      </c>
      <c r="R150" s="6">
        <f t="shared" si="59"/>
        <v>151.9</v>
      </c>
      <c r="S150" s="38">
        <f t="shared" si="38"/>
        <v>168.3</v>
      </c>
      <c r="T150" s="13">
        <f t="shared" si="39"/>
        <v>-9.7445038621509212</v>
      </c>
      <c r="U150" s="23">
        <f t="shared" si="58"/>
        <v>-4.8623631022081035</v>
      </c>
      <c r="W150" s="38">
        <f t="shared" si="40"/>
        <v>168.3</v>
      </c>
      <c r="Z150" s="13">
        <f t="shared" si="56"/>
        <v>142.10500000000002</v>
      </c>
      <c r="AA150" s="38">
        <f t="shared" si="53"/>
        <v>168.3</v>
      </c>
      <c r="AB150" s="13">
        <f t="shared" si="43"/>
        <v>-15.564468211527029</v>
      </c>
      <c r="AC150" s="22">
        <f t="shared" si="57"/>
        <v>-10.533191963170632</v>
      </c>
      <c r="AD150" s="12">
        <f t="shared" si="52"/>
        <v>151.79700000000003</v>
      </c>
      <c r="AE150" s="38">
        <f t="shared" si="55"/>
        <v>168.3</v>
      </c>
      <c r="AF150" s="13">
        <f t="shared" si="45"/>
        <v>-9.8057040998217389</v>
      </c>
    </row>
    <row r="151" spans="1:42">
      <c r="A151" s="1">
        <v>2024</v>
      </c>
      <c r="B151" s="1">
        <v>3</v>
      </c>
      <c r="F151" s="38">
        <v>152.9</v>
      </c>
      <c r="I151" s="18">
        <v>103.7</v>
      </c>
      <c r="J151" s="35">
        <v>229.9</v>
      </c>
      <c r="K151" s="35">
        <v>153.9</v>
      </c>
      <c r="N151" s="12">
        <f t="shared" si="29"/>
        <v>138.94740000000002</v>
      </c>
      <c r="O151" s="38">
        <f t="shared" ref="O151:O158" si="60">F151</f>
        <v>152.9</v>
      </c>
      <c r="P151" s="13">
        <f t="shared" si="37"/>
        <v>-9.1253106605624481</v>
      </c>
      <c r="Q151" s="23">
        <f t="shared" si="54"/>
        <v>-6.3208238587759169</v>
      </c>
      <c r="R151" s="6">
        <f t="shared" si="59"/>
        <v>140.94999999999999</v>
      </c>
      <c r="S151" s="38">
        <f t="shared" si="38"/>
        <v>152.9</v>
      </c>
      <c r="T151" s="13">
        <f t="shared" si="39"/>
        <v>-7.8155657292348053</v>
      </c>
      <c r="U151" s="23">
        <f t="shared" si="58"/>
        <v>-5.478068793463355</v>
      </c>
      <c r="W151" s="38">
        <f t="shared" si="40"/>
        <v>152.9</v>
      </c>
      <c r="Z151" s="13">
        <f t="shared" si="56"/>
        <v>129.84950000000001</v>
      </c>
      <c r="AA151" s="38">
        <f t="shared" si="53"/>
        <v>152.9</v>
      </c>
      <c r="AB151" s="13">
        <f t="shared" si="43"/>
        <v>-15.07553956834532</v>
      </c>
      <c r="AC151" s="22">
        <f t="shared" si="57"/>
        <v>-11.580283114338988</v>
      </c>
      <c r="AD151" s="12">
        <f t="shared" si="52"/>
        <v>139.9487</v>
      </c>
      <c r="AE151" s="38">
        <f t="shared" si="55"/>
        <v>152.9</v>
      </c>
      <c r="AF151" s="13">
        <f t="shared" si="45"/>
        <v>-8.4704381948986338</v>
      </c>
    </row>
    <row r="152" spans="1:42">
      <c r="A152" s="1">
        <v>2024</v>
      </c>
      <c r="B152" s="1">
        <v>4</v>
      </c>
      <c r="F152" s="38">
        <v>162.6</v>
      </c>
      <c r="I152" s="18">
        <v>136.5</v>
      </c>
      <c r="J152" s="35">
        <v>306.5</v>
      </c>
      <c r="K152" s="39">
        <v>204</v>
      </c>
      <c r="L152"/>
      <c r="M152" s="8"/>
      <c r="N152" s="12">
        <f t="shared" si="29"/>
        <v>163.91899999999998</v>
      </c>
      <c r="O152" s="38">
        <f t="shared" si="60"/>
        <v>162.6</v>
      </c>
      <c r="P152" s="13">
        <f t="shared" si="37"/>
        <v>0.81119311193111798</v>
      </c>
      <c r="Q152" s="23">
        <f t="shared" si="54"/>
        <v>-6.907082465329645</v>
      </c>
      <c r="R152" s="12">
        <f t="shared" si="59"/>
        <v>166</v>
      </c>
      <c r="S152" s="38">
        <f t="shared" si="38"/>
        <v>162.6</v>
      </c>
      <c r="T152" s="13">
        <f t="shared" si="39"/>
        <v>2.091020910209096</v>
      </c>
      <c r="U152" s="23">
        <f t="shared" si="58"/>
        <v>-6.0831344853550346</v>
      </c>
      <c r="V152" s="6"/>
      <c r="W152" s="38">
        <f t="shared" si="40"/>
        <v>162.6</v>
      </c>
      <c r="X152" s="18"/>
      <c r="Y152" s="8"/>
      <c r="Z152" s="13">
        <f t="shared" si="56"/>
        <v>150.67750000000001</v>
      </c>
      <c r="AA152" s="38">
        <f t="shared" si="53"/>
        <v>162.6</v>
      </c>
      <c r="AB152" s="13">
        <f t="shared" si="43"/>
        <v>-7.3324108241082371</v>
      </c>
      <c r="AC152" s="8"/>
      <c r="AD152" s="12">
        <f t="shared" si="52"/>
        <v>164.95949999999999</v>
      </c>
      <c r="AE152" s="38">
        <f t="shared" si="55"/>
        <v>162.6</v>
      </c>
      <c r="AF152" s="13">
        <f t="shared" si="45"/>
        <v>1.4511070110701212</v>
      </c>
      <c r="AJ152" s="6"/>
      <c r="AK152" s="6"/>
      <c r="AL152"/>
      <c r="AN152" s="6"/>
      <c r="AO152"/>
      <c r="AP152"/>
    </row>
    <row r="153" spans="1:42">
      <c r="A153" s="1">
        <v>2024</v>
      </c>
      <c r="B153" s="1">
        <v>5</v>
      </c>
      <c r="F153" s="38">
        <v>191.9</v>
      </c>
      <c r="I153" s="18">
        <v>171.7</v>
      </c>
      <c r="J153" s="39">
        <v>343</v>
      </c>
      <c r="K153" s="35">
        <v>225.5</v>
      </c>
      <c r="L153"/>
      <c r="M153" s="8"/>
      <c r="N153" s="12">
        <f t="shared" si="29"/>
        <v>175.81799999999998</v>
      </c>
      <c r="O153" s="38">
        <f t="shared" si="60"/>
        <v>191.9</v>
      </c>
      <c r="P153" s="13">
        <f t="shared" si="37"/>
        <v>-8.3804064616988114</v>
      </c>
      <c r="Q153" s="8"/>
      <c r="R153" s="12">
        <f t="shared" si="59"/>
        <v>176.75</v>
      </c>
      <c r="S153" s="38">
        <f t="shared" si="38"/>
        <v>191.9</v>
      </c>
      <c r="T153" s="13">
        <f t="shared" ref="T153:T158" si="61">(R153/S153)*100-100</f>
        <v>-7.8947368421052602</v>
      </c>
      <c r="U153" s="8"/>
      <c r="V153" s="6"/>
      <c r="W153" s="38">
        <f t="shared" si="40"/>
        <v>191.9</v>
      </c>
      <c r="X153" s="18"/>
      <c r="Y153" s="8"/>
      <c r="Z153" s="13">
        <f t="shared" si="56"/>
        <v>173.02949999999998</v>
      </c>
      <c r="AA153" s="38">
        <f t="shared" si="53"/>
        <v>191.9</v>
      </c>
      <c r="AB153" s="13">
        <f t="shared" si="43"/>
        <v>-9.833507034914021</v>
      </c>
      <c r="AC153" s="8"/>
      <c r="AD153" s="12">
        <f t="shared" si="52"/>
        <v>176.28399999999999</v>
      </c>
      <c r="AE153" s="38">
        <f t="shared" si="55"/>
        <v>191.9</v>
      </c>
      <c r="AF153" s="13">
        <f t="shared" si="45"/>
        <v>-8.1375716519020358</v>
      </c>
      <c r="AJ153" s="6"/>
      <c r="AK153" s="6"/>
      <c r="AL153"/>
      <c r="AN153" s="6"/>
      <c r="AO153"/>
      <c r="AP153"/>
    </row>
    <row r="154" spans="1:42">
      <c r="A154" s="1">
        <v>2024</v>
      </c>
      <c r="B154" s="1">
        <v>6</v>
      </c>
      <c r="F154" s="38">
        <v>190.2</v>
      </c>
      <c r="I154" s="18">
        <v>164.2</v>
      </c>
      <c r="J154" s="35">
        <v>325.39999999999998</v>
      </c>
      <c r="K154" s="39">
        <v>206</v>
      </c>
      <c r="L154"/>
      <c r="M154" s="8"/>
      <c r="N154" s="12">
        <f t="shared" si="29"/>
        <v>170.0804</v>
      </c>
      <c r="O154" s="38">
        <f t="shared" si="60"/>
        <v>190.2</v>
      </c>
      <c r="P154" s="13">
        <f t="shared" si="37"/>
        <v>-10.578128286014717</v>
      </c>
      <c r="Q154" s="8"/>
      <c r="R154" s="12">
        <f t="shared" si="59"/>
        <v>167</v>
      </c>
      <c r="S154" s="38">
        <f t="shared" si="38"/>
        <v>190.2</v>
      </c>
      <c r="T154" s="13">
        <f t="shared" si="61"/>
        <v>-12.197686645636168</v>
      </c>
      <c r="U154" s="8"/>
      <c r="V154" s="6"/>
      <c r="W154" s="38">
        <f t="shared" si="40"/>
        <v>190.2</v>
      </c>
      <c r="X154" s="18"/>
      <c r="Y154" s="8"/>
      <c r="Z154" s="13">
        <f t="shared" si="56"/>
        <v>168.267</v>
      </c>
      <c r="AA154" s="38">
        <f t="shared" si="53"/>
        <v>190.2</v>
      </c>
      <c r="AB154" s="13">
        <f t="shared" si="43"/>
        <v>-11.531545741324919</v>
      </c>
      <c r="AC154" s="8"/>
      <c r="AD154" s="12">
        <f t="shared" si="52"/>
        <v>168.5402</v>
      </c>
      <c r="AE154" s="38">
        <f t="shared" si="55"/>
        <v>190.2</v>
      </c>
      <c r="AF154" s="13">
        <f t="shared" si="45"/>
        <v>-11.387907465825435</v>
      </c>
      <c r="AJ154" s="6"/>
      <c r="AK154" s="6"/>
      <c r="AL154"/>
      <c r="AN154" s="6"/>
      <c r="AO154"/>
      <c r="AP154"/>
    </row>
    <row r="155" spans="1:42">
      <c r="A155" s="1">
        <v>2024</v>
      </c>
      <c r="B155" s="1">
        <v>7</v>
      </c>
      <c r="F155" s="38">
        <v>203</v>
      </c>
      <c r="I155" s="18">
        <v>196.5</v>
      </c>
      <c r="J155" s="35">
        <v>425.1</v>
      </c>
      <c r="K155" s="35">
        <v>274.39999999999998</v>
      </c>
      <c r="N155" s="12">
        <f t="shared" si="29"/>
        <v>202.58260000000001</v>
      </c>
      <c r="O155" s="38">
        <f t="shared" si="60"/>
        <v>203</v>
      </c>
      <c r="P155" s="13">
        <f t="shared" si="37"/>
        <v>-0.20561576354680255</v>
      </c>
      <c r="R155" s="6">
        <f t="shared" si="59"/>
        <v>201.2</v>
      </c>
      <c r="S155" s="38">
        <f t="shared" si="38"/>
        <v>203</v>
      </c>
      <c r="T155" s="13">
        <f t="shared" si="61"/>
        <v>-0.88669950738916725</v>
      </c>
      <c r="W155" s="38">
        <f t="shared" si="40"/>
        <v>203</v>
      </c>
      <c r="Z155" s="13">
        <f t="shared" si="56"/>
        <v>188.7775</v>
      </c>
      <c r="AA155" s="38">
        <f t="shared" si="53"/>
        <v>203</v>
      </c>
      <c r="AB155" s="13">
        <f t="shared" si="43"/>
        <v>-7.0061576354679858</v>
      </c>
      <c r="AD155" s="12">
        <f t="shared" si="52"/>
        <v>201.8913</v>
      </c>
      <c r="AE155" s="38">
        <f t="shared" si="55"/>
        <v>203</v>
      </c>
      <c r="AF155" s="13">
        <f t="shared" si="45"/>
        <v>-0.5461576354679778</v>
      </c>
    </row>
    <row r="156" spans="1:42">
      <c r="A156" s="1">
        <v>2024</v>
      </c>
      <c r="B156" s="1">
        <v>8</v>
      </c>
      <c r="F156" s="38">
        <v>252.2</v>
      </c>
      <c r="I156" s="18">
        <v>215.5</v>
      </c>
      <c r="J156" s="35">
        <v>419.4</v>
      </c>
      <c r="K156" s="39">
        <v>273.39999999999998</v>
      </c>
      <c r="N156" s="12">
        <f t="shared" si="29"/>
        <v>200.7244</v>
      </c>
      <c r="O156" s="38">
        <f t="shared" si="60"/>
        <v>252.2</v>
      </c>
      <c r="P156" s="13">
        <f t="shared" si="37"/>
        <v>-20.410626486915135</v>
      </c>
      <c r="R156" s="6">
        <f t="shared" si="59"/>
        <v>200.7</v>
      </c>
      <c r="S156" s="38">
        <f t="shared" si="38"/>
        <v>252.2</v>
      </c>
      <c r="T156" s="13">
        <f t="shared" si="61"/>
        <v>-20.420301348136405</v>
      </c>
      <c r="W156" s="38">
        <f t="shared" si="40"/>
        <v>252.2</v>
      </c>
      <c r="Z156" s="13">
        <f t="shared" si="56"/>
        <v>200.8425</v>
      </c>
      <c r="AA156" s="38">
        <f t="shared" si="53"/>
        <v>252.2</v>
      </c>
      <c r="AB156" s="13">
        <f t="shared" si="43"/>
        <v>-20.36379857256145</v>
      </c>
      <c r="AD156" s="12">
        <f t="shared" si="52"/>
        <v>200.7122</v>
      </c>
      <c r="AE156" s="38">
        <f t="shared" si="55"/>
        <v>252.2</v>
      </c>
      <c r="AF156" s="13">
        <f t="shared" si="45"/>
        <v>-20.41546391752577</v>
      </c>
    </row>
    <row r="157" spans="1:42">
      <c r="A157" s="1">
        <v>2024</v>
      </c>
      <c r="B157" s="1">
        <v>9</v>
      </c>
      <c r="F157" s="38">
        <v>197.8</v>
      </c>
      <c r="I157" s="18">
        <v>141.4</v>
      </c>
      <c r="J157" s="51">
        <v>357.9</v>
      </c>
      <c r="K157" s="65">
        <v>236</v>
      </c>
      <c r="N157" s="12">
        <f t="shared" si="29"/>
        <v>180.6754</v>
      </c>
      <c r="O157" s="38">
        <f t="shared" si="60"/>
        <v>197.8</v>
      </c>
      <c r="P157" s="13">
        <f t="shared" si="37"/>
        <v>-8.6575328614762412</v>
      </c>
      <c r="R157" s="6">
        <f t="shared" si="59"/>
        <v>182</v>
      </c>
      <c r="S157" s="38">
        <f t="shared" si="38"/>
        <v>197.8</v>
      </c>
      <c r="T157" s="13">
        <f t="shared" si="61"/>
        <v>-7.9878665318503579</v>
      </c>
      <c r="W157" s="38">
        <f t="shared" si="40"/>
        <v>197.8</v>
      </c>
      <c r="Z157" s="13">
        <f t="shared" si="56"/>
        <v>153.78899999999999</v>
      </c>
      <c r="AA157" s="38">
        <f t="shared" si="53"/>
        <v>197.8</v>
      </c>
      <c r="AB157" s="13">
        <f t="shared" si="43"/>
        <v>-22.250252780586464</v>
      </c>
      <c r="AD157" s="12">
        <f t="shared" si="52"/>
        <v>181.33769999999998</v>
      </c>
      <c r="AE157" s="38">
        <f t="shared" si="55"/>
        <v>197.8</v>
      </c>
      <c r="AF157" s="13">
        <f t="shared" si="45"/>
        <v>-8.3226996966633067</v>
      </c>
    </row>
    <row r="158" spans="1:42">
      <c r="A158" s="1">
        <v>2024</v>
      </c>
      <c r="B158" s="1">
        <v>10</v>
      </c>
      <c r="F158" s="38">
        <v>219.6</v>
      </c>
      <c r="I158" s="18">
        <v>144.4</v>
      </c>
      <c r="J158" s="35">
        <v>398.3</v>
      </c>
      <c r="K158" s="35">
        <v>257.39999999999998</v>
      </c>
      <c r="N158" s="12">
        <f t="shared" si="29"/>
        <v>193.8458</v>
      </c>
      <c r="O158" s="38">
        <f t="shared" si="60"/>
        <v>219.6</v>
      </c>
      <c r="P158" s="13">
        <f t="shared" si="37"/>
        <v>-11.727777777777789</v>
      </c>
      <c r="R158" s="6">
        <f t="shared" si="59"/>
        <v>192.7</v>
      </c>
      <c r="S158" s="38">
        <f t="shared" si="38"/>
        <v>219.6</v>
      </c>
      <c r="T158" s="13">
        <f t="shared" si="61"/>
        <v>-12.249544626593817</v>
      </c>
      <c r="W158" s="38">
        <f t="shared" si="40"/>
        <v>219.6</v>
      </c>
      <c r="Z158" s="13">
        <f t="shared" si="56"/>
        <v>155.69400000000002</v>
      </c>
      <c r="AA158" s="38">
        <f t="shared" si="53"/>
        <v>219.6</v>
      </c>
      <c r="AB158" s="13">
        <f t="shared" si="43"/>
        <v>-29.101092896174848</v>
      </c>
      <c r="AD158" s="12">
        <f t="shared" si="52"/>
        <v>193.27289999999999</v>
      </c>
      <c r="AE158" s="38">
        <f t="shared" si="55"/>
        <v>219.6</v>
      </c>
      <c r="AF158" s="13">
        <f t="shared" si="45"/>
        <v>-11.988661202185796</v>
      </c>
    </row>
    <row r="159" spans="1:42">
      <c r="A159" s="1">
        <v>2024</v>
      </c>
      <c r="B159" s="1">
        <v>11</v>
      </c>
    </row>
    <row r="160" spans="1:42">
      <c r="A160" s="1">
        <v>2024</v>
      </c>
      <c r="B160" s="1">
        <v>12</v>
      </c>
    </row>
    <row r="161" spans="1:32">
      <c r="A161" s="1">
        <v>2025</v>
      </c>
      <c r="B161" s="1">
        <v>1</v>
      </c>
    </row>
    <row r="162" spans="1:32">
      <c r="A162" s="1">
        <v>2025</v>
      </c>
      <c r="B162" s="1">
        <v>2</v>
      </c>
    </row>
    <row r="163" spans="1:32">
      <c r="A163" s="1">
        <v>2025</v>
      </c>
      <c r="B163" s="1">
        <v>3</v>
      </c>
    </row>
    <row r="164" spans="1:32">
      <c r="A164" s="1">
        <v>2025</v>
      </c>
      <c r="B164" s="1">
        <v>4</v>
      </c>
    </row>
    <row r="165" spans="1:32">
      <c r="A165" s="1">
        <v>2025</v>
      </c>
      <c r="B165" s="1">
        <v>5</v>
      </c>
      <c r="AF165" s="8" t="s">
        <v>76</v>
      </c>
    </row>
    <row r="166" spans="1:32">
      <c r="A166" s="1">
        <v>2025</v>
      </c>
      <c r="B166" s="1">
        <v>6</v>
      </c>
      <c r="AF166" s="8" t="s">
        <v>77</v>
      </c>
    </row>
    <row r="167" spans="1:32">
      <c r="A167" s="1">
        <v>2025</v>
      </c>
      <c r="B167" s="1">
        <v>7</v>
      </c>
      <c r="AF167" s="8" t="s">
        <v>78</v>
      </c>
    </row>
    <row r="168" spans="1:32">
      <c r="A168" s="1">
        <v>2025</v>
      </c>
      <c r="B168" s="1">
        <v>8</v>
      </c>
      <c r="AF168" s="6">
        <v>-0.4</v>
      </c>
    </row>
    <row r="169" spans="1:32">
      <c r="A169" s="1">
        <v>2025</v>
      </c>
      <c r="B169" s="1">
        <v>9</v>
      </c>
      <c r="H169" s="8" t="s">
        <v>76</v>
      </c>
    </row>
    <row r="170" spans="1:32">
      <c r="A170" s="1">
        <v>2025</v>
      </c>
      <c r="B170" s="1">
        <v>10</v>
      </c>
      <c r="H170" s="8" t="s">
        <v>77</v>
      </c>
    </row>
    <row r="171" spans="1:32">
      <c r="A171" s="1">
        <v>2025</v>
      </c>
      <c r="B171" s="1">
        <v>11</v>
      </c>
      <c r="H171" s="8" t="s">
        <v>78</v>
      </c>
    </row>
    <row r="172" spans="1:32">
      <c r="A172" s="1">
        <v>2025</v>
      </c>
      <c r="B172" s="1">
        <v>12</v>
      </c>
      <c r="H172" s="24">
        <v>-5.2</v>
      </c>
      <c r="P172" s="8" t="s">
        <v>76</v>
      </c>
      <c r="T172" s="8" t="s">
        <v>76</v>
      </c>
      <c r="X172" s="8" t="s">
        <v>76</v>
      </c>
      <c r="AB172" s="8" t="s">
        <v>76</v>
      </c>
    </row>
    <row r="173" spans="1:32">
      <c r="P173" s="8" t="s">
        <v>77</v>
      </c>
      <c r="T173" s="8" t="s">
        <v>77</v>
      </c>
      <c r="X173" s="8" t="s">
        <v>77</v>
      </c>
      <c r="AB173" s="8" t="s">
        <v>77</v>
      </c>
    </row>
    <row r="174" spans="1:32">
      <c r="P174" s="8" t="s">
        <v>78</v>
      </c>
      <c r="T174" s="8" t="s">
        <v>78</v>
      </c>
      <c r="X174" s="8" t="s">
        <v>78</v>
      </c>
      <c r="AB174" s="8" t="s">
        <v>78</v>
      </c>
    </row>
    <row r="175" spans="1:32">
      <c r="P175" s="6">
        <v>-0.4</v>
      </c>
      <c r="T175" s="6">
        <v>-0.4</v>
      </c>
      <c r="X175" s="6">
        <v>-0.2</v>
      </c>
      <c r="AB175" s="6">
        <v>-3.5</v>
      </c>
    </row>
    <row r="215" spans="11:14">
      <c r="K215" s="8"/>
      <c r="L215" s="62"/>
      <c r="M215" s="62"/>
      <c r="N215" s="6"/>
    </row>
    <row r="216" spans="11:14">
      <c r="K216" s="8"/>
      <c r="L216" s="63"/>
      <c r="M216" s="64"/>
      <c r="N216" s="6"/>
    </row>
    <row r="217" spans="11:14">
      <c r="K217" s="8"/>
      <c r="L217" s="63"/>
      <c r="M217" s="64"/>
      <c r="N217" s="6"/>
    </row>
    <row r="218" spans="11:14">
      <c r="K218" s="8"/>
      <c r="L218" s="63"/>
      <c r="M218" s="64"/>
      <c r="N218" s="6"/>
    </row>
    <row r="219" spans="11:14">
      <c r="K219" s="8"/>
      <c r="M219" s="6"/>
      <c r="N219" s="6"/>
    </row>
    <row r="220" spans="11:14">
      <c r="K220" s="8"/>
      <c r="M220" s="6"/>
      <c r="N220" s="6"/>
    </row>
    <row r="221" spans="11:14">
      <c r="K221" s="8"/>
      <c r="M221" s="6"/>
      <c r="N221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206"/>
  <sheetViews>
    <sheetView topLeftCell="A138" workbookViewId="0">
      <selection activeCell="W157" sqref="W157:W158"/>
    </sheetView>
  </sheetViews>
  <sheetFormatPr defaultRowHeight="15"/>
  <cols>
    <col min="2" max="2" width="4.42578125" customWidth="1"/>
    <col min="3" max="3" width="7" customWidth="1"/>
    <col min="8" max="8" width="4.7109375" customWidth="1"/>
    <col min="11" max="11" width="10.85546875" customWidth="1"/>
    <col min="12" max="12" width="5.85546875" customWidth="1"/>
    <col min="13" max="13" width="7.85546875" customWidth="1"/>
    <col min="14" max="14" width="9.5703125" bestFit="1" customWidth="1"/>
    <col min="15" max="15" width="11.140625" style="2" customWidth="1"/>
    <col min="16" max="16" width="5.85546875" customWidth="1"/>
    <col min="17" max="17" width="7.42578125" customWidth="1"/>
    <col min="18" max="18" width="7.85546875" customWidth="1"/>
    <col min="19" max="19" width="10.28515625" style="2" bestFit="1" customWidth="1"/>
    <col min="20" max="20" width="5.85546875" customWidth="1"/>
    <col min="21" max="23" width="10.5703125" customWidth="1"/>
    <col min="24" max="24" width="5.85546875" customWidth="1"/>
    <col min="26" max="26" width="9.140625" style="16"/>
    <col min="30" max="31" width="9.140625" style="6"/>
    <col min="33" max="34" width="9.140625" style="6"/>
    <col min="36" max="36" width="9.5703125" customWidth="1"/>
    <col min="38" max="38" width="9.5703125" bestFit="1" customWidth="1"/>
  </cols>
  <sheetData>
    <row r="1" spans="1:38">
      <c r="D1" s="6" t="s">
        <v>14</v>
      </c>
      <c r="E1" s="6" t="s">
        <v>5</v>
      </c>
      <c r="F1" s="38" t="s">
        <v>3</v>
      </c>
      <c r="G1" s="18" t="s">
        <v>80</v>
      </c>
      <c r="H1" s="8"/>
      <c r="I1" s="18" t="s">
        <v>7</v>
      </c>
      <c r="J1" s="18" t="s">
        <v>5</v>
      </c>
      <c r="K1" s="18" t="s">
        <v>82</v>
      </c>
      <c r="L1" s="18"/>
      <c r="M1" s="6" t="s">
        <v>8</v>
      </c>
      <c r="N1" s="24" t="s">
        <v>5</v>
      </c>
      <c r="O1" s="18" t="s">
        <v>84</v>
      </c>
      <c r="P1" s="18"/>
      <c r="Q1" s="6" t="s">
        <v>9</v>
      </c>
      <c r="R1" s="24" t="s">
        <v>5</v>
      </c>
      <c r="S1" s="18" t="s">
        <v>87</v>
      </c>
      <c r="T1" s="18"/>
      <c r="U1" s="24" t="s">
        <v>86</v>
      </c>
      <c r="V1" s="24" t="s">
        <v>5</v>
      </c>
      <c r="W1" s="18" t="s">
        <v>88</v>
      </c>
      <c r="X1" s="18"/>
      <c r="Y1" s="7" t="s">
        <v>4</v>
      </c>
      <c r="Z1" s="24" t="s">
        <v>5</v>
      </c>
      <c r="AA1" s="18" t="s">
        <v>89</v>
      </c>
      <c r="AD1" s="6" t="s">
        <v>3</v>
      </c>
      <c r="AE1" s="18" t="s">
        <v>187</v>
      </c>
      <c r="AG1" s="6" t="s">
        <v>90</v>
      </c>
      <c r="AH1" s="6" t="s">
        <v>74</v>
      </c>
      <c r="AJ1" s="6" t="s">
        <v>99</v>
      </c>
      <c r="AK1" s="6" t="s">
        <v>98</v>
      </c>
      <c r="AL1" s="18" t="s">
        <v>188</v>
      </c>
    </row>
    <row r="2" spans="1:38">
      <c r="D2" s="6" t="s">
        <v>1</v>
      </c>
      <c r="E2" s="6" t="s">
        <v>14</v>
      </c>
      <c r="F2" s="38" t="s">
        <v>0</v>
      </c>
      <c r="G2" s="18" t="s">
        <v>13</v>
      </c>
      <c r="H2" s="8"/>
      <c r="I2" s="18" t="s">
        <v>6</v>
      </c>
      <c r="J2" s="18" t="s">
        <v>7</v>
      </c>
      <c r="K2" s="18" t="s">
        <v>13</v>
      </c>
      <c r="L2" s="18"/>
      <c r="M2" s="6"/>
      <c r="N2" s="24" t="s">
        <v>8</v>
      </c>
      <c r="O2" s="18" t="s">
        <v>13</v>
      </c>
      <c r="P2" s="18"/>
      <c r="Q2" s="6"/>
      <c r="R2" s="24" t="s">
        <v>9</v>
      </c>
      <c r="S2" s="18" t="s">
        <v>13</v>
      </c>
      <c r="T2" s="18"/>
      <c r="U2" s="24"/>
      <c r="V2" s="24" t="s">
        <v>85</v>
      </c>
      <c r="W2" s="18" t="s">
        <v>13</v>
      </c>
      <c r="X2" s="18"/>
      <c r="Y2" s="7" t="s">
        <v>11</v>
      </c>
      <c r="Z2" s="24" t="s">
        <v>4</v>
      </c>
      <c r="AA2" s="18" t="s">
        <v>13</v>
      </c>
      <c r="AD2" s="6" t="s">
        <v>0</v>
      </c>
      <c r="AE2" s="18" t="s">
        <v>13</v>
      </c>
      <c r="AG2" s="6" t="s">
        <v>75</v>
      </c>
      <c r="AH2" s="6" t="s">
        <v>91</v>
      </c>
      <c r="AJ2" s="6" t="s">
        <v>0</v>
      </c>
      <c r="AK2" s="6" t="s">
        <v>0</v>
      </c>
      <c r="AL2" s="18" t="s">
        <v>13</v>
      </c>
    </row>
    <row r="3" spans="1:38">
      <c r="D3" s="6" t="s">
        <v>2</v>
      </c>
      <c r="E3" s="6" t="s">
        <v>2</v>
      </c>
      <c r="F3" s="38" t="s">
        <v>195</v>
      </c>
      <c r="G3" s="18" t="s">
        <v>16</v>
      </c>
      <c r="H3" s="8"/>
      <c r="I3" s="18" t="s">
        <v>1</v>
      </c>
      <c r="J3" s="18" t="s">
        <v>83</v>
      </c>
      <c r="K3" s="18" t="s">
        <v>16</v>
      </c>
      <c r="L3" s="18"/>
      <c r="M3" s="6"/>
      <c r="N3" s="24" t="s">
        <v>83</v>
      </c>
      <c r="O3" s="18" t="s">
        <v>16</v>
      </c>
      <c r="P3" s="18"/>
      <c r="Q3" s="6"/>
      <c r="R3" s="24" t="s">
        <v>83</v>
      </c>
      <c r="S3" s="18" t="s">
        <v>16</v>
      </c>
      <c r="T3" s="18"/>
      <c r="U3" s="24"/>
      <c r="V3" s="24" t="s">
        <v>83</v>
      </c>
      <c r="W3" s="18" t="s">
        <v>16</v>
      </c>
      <c r="X3" s="18"/>
      <c r="Y3" s="7" t="s">
        <v>4</v>
      </c>
      <c r="Z3" s="24" t="s">
        <v>83</v>
      </c>
      <c r="AA3" s="18" t="s">
        <v>16</v>
      </c>
      <c r="AD3" s="6" t="s">
        <v>12</v>
      </c>
      <c r="AE3" s="18" t="s">
        <v>79</v>
      </c>
      <c r="AG3" s="6" t="s">
        <v>0</v>
      </c>
      <c r="AH3" s="6" t="s">
        <v>92</v>
      </c>
      <c r="AK3" s="6" t="s">
        <v>12</v>
      </c>
      <c r="AL3" s="18" t="s">
        <v>79</v>
      </c>
    </row>
    <row r="4" spans="1:38">
      <c r="D4" s="6"/>
      <c r="E4" s="6" t="s">
        <v>81</v>
      </c>
      <c r="F4" s="8"/>
      <c r="G4" s="18" t="s">
        <v>14</v>
      </c>
      <c r="H4" s="8"/>
      <c r="I4" s="18" t="s">
        <v>2</v>
      </c>
      <c r="J4" s="18" t="s">
        <v>0</v>
      </c>
      <c r="K4" s="18" t="s">
        <v>7</v>
      </c>
      <c r="L4" s="18"/>
      <c r="M4" s="6"/>
      <c r="N4" s="24" t="s">
        <v>0</v>
      </c>
      <c r="O4" s="18" t="s">
        <v>8</v>
      </c>
      <c r="P4" s="18"/>
      <c r="Q4" s="6"/>
      <c r="R4" s="24" t="s">
        <v>0</v>
      </c>
      <c r="S4" s="18" t="s">
        <v>9</v>
      </c>
      <c r="T4" s="18"/>
      <c r="U4" s="24"/>
      <c r="V4" s="24" t="s">
        <v>0</v>
      </c>
      <c r="W4" s="18" t="s">
        <v>85</v>
      </c>
      <c r="X4" s="18"/>
      <c r="Y4" s="7"/>
      <c r="Z4" s="24" t="s">
        <v>0</v>
      </c>
      <c r="AA4" s="18" t="s">
        <v>4</v>
      </c>
      <c r="AE4" s="18" t="s">
        <v>15</v>
      </c>
      <c r="AG4" s="6">
        <v>100</v>
      </c>
      <c r="AL4" s="18" t="s">
        <v>97</v>
      </c>
    </row>
    <row r="5" spans="1:38" ht="15.75">
      <c r="A5" s="1">
        <v>2012</v>
      </c>
      <c r="B5" s="1">
        <v>1</v>
      </c>
      <c r="C5">
        <v>2012</v>
      </c>
      <c r="D5" s="11">
        <v>55.8</v>
      </c>
      <c r="E5" s="17">
        <f>(F5-64)*1.045</f>
        <v>66.984499999999983</v>
      </c>
      <c r="F5" s="37">
        <v>128.1</v>
      </c>
      <c r="G5" s="19">
        <f>E5/D5*100-100</f>
        <v>20.043906810035821</v>
      </c>
      <c r="H5">
        <v>5</v>
      </c>
      <c r="I5" s="19">
        <v>94.4</v>
      </c>
      <c r="J5" s="19">
        <f>(F5-64)*1.575</f>
        <v>100.95749999999998</v>
      </c>
      <c r="K5" s="13">
        <f>(J5/I5)*100-100</f>
        <v>6.9465042372881101</v>
      </c>
      <c r="L5">
        <v>5</v>
      </c>
      <c r="M5" s="35">
        <v>152</v>
      </c>
      <c r="N5" s="12">
        <f>(F5-64)*3.0675</f>
        <v>196.62674999999999</v>
      </c>
      <c r="O5" s="13">
        <f>N5/M5*100-100</f>
        <v>29.359703947368416</v>
      </c>
      <c r="P5">
        <v>5</v>
      </c>
      <c r="Q5" s="35">
        <v>100.2</v>
      </c>
      <c r="R5" s="12">
        <f>(F5-64)*2</f>
        <v>128.19999999999999</v>
      </c>
      <c r="S5" s="13">
        <f>R5/Q5*100-100</f>
        <v>27.944111776447087</v>
      </c>
      <c r="T5">
        <v>5</v>
      </c>
      <c r="U5" s="12">
        <f>(M5+Q5)/2</f>
        <v>126.1</v>
      </c>
      <c r="V5" s="12">
        <f>(N5+R5)/2</f>
        <v>162.41337499999997</v>
      </c>
      <c r="W5" s="13">
        <f>V5/U5*100-100</f>
        <v>28.797283901665338</v>
      </c>
      <c r="X5">
        <v>5</v>
      </c>
      <c r="Y5" s="10">
        <v>91.3</v>
      </c>
      <c r="Z5" s="25">
        <f t="shared" ref="Z5:Z36" si="0">(F5-64)*1.4793</f>
        <v>94.823129999999992</v>
      </c>
      <c r="AA5" s="26">
        <f>Z5/Y5*100-100</f>
        <v>3.858849945235491</v>
      </c>
      <c r="AB5">
        <v>5</v>
      </c>
      <c r="AG5" s="12">
        <f>U5</f>
        <v>126.1</v>
      </c>
      <c r="AH5" s="12">
        <f>V5</f>
        <v>162.41337499999997</v>
      </c>
      <c r="AJ5" s="27">
        <v>134.79</v>
      </c>
      <c r="AK5">
        <v>132.5</v>
      </c>
      <c r="AL5" s="23">
        <f>AJ5/AK5*100-100</f>
        <v>1.7283018867924511</v>
      </c>
    </row>
    <row r="6" spans="1:38" ht="15.75">
      <c r="A6" s="1">
        <v>2012</v>
      </c>
      <c r="B6" s="1">
        <v>2</v>
      </c>
      <c r="D6" s="11">
        <v>29.2</v>
      </c>
      <c r="E6" s="17">
        <f t="shared" ref="E6:E69" si="1">(F6-64)*1.045</f>
        <v>41.8</v>
      </c>
      <c r="F6" s="37">
        <v>104</v>
      </c>
      <c r="G6" s="19">
        <f t="shared" ref="G6:G69" si="2">E6/D6*100-100</f>
        <v>43.150684931506845</v>
      </c>
      <c r="I6" s="19">
        <v>47.8</v>
      </c>
      <c r="J6" s="19">
        <f t="shared" ref="J6:J69" si="3">(F6-64)*1.575</f>
        <v>63</v>
      </c>
      <c r="K6" s="13">
        <f t="shared" ref="K6:K69" si="4">(J6/I6)*100-100</f>
        <v>31.79916317991632</v>
      </c>
      <c r="M6" s="35">
        <v>95.2</v>
      </c>
      <c r="N6" s="12">
        <f t="shared" ref="N6:N69" si="5">(F6-64)*3.0675</f>
        <v>122.69999999999999</v>
      </c>
      <c r="O6" s="13">
        <f t="shared" ref="O6:O69" si="6">N6/M6*100-100</f>
        <v>28.886554621848717</v>
      </c>
      <c r="Q6" s="35">
        <v>61.8</v>
      </c>
      <c r="R6" s="12">
        <f t="shared" ref="R6:R12" si="7">(F6-64)*2</f>
        <v>80</v>
      </c>
      <c r="S6" s="13">
        <f t="shared" ref="S6:S69" si="8">R6/Q6*100-100</f>
        <v>29.449838187702284</v>
      </c>
      <c r="U6" s="12">
        <f t="shared" ref="U6:U37" si="9">(M6+Q6)/2</f>
        <v>78.5</v>
      </c>
      <c r="V6" s="12">
        <f t="shared" ref="V6:V69" si="10">(N6+R6)/2</f>
        <v>101.35</v>
      </c>
      <c r="W6" s="13">
        <f t="shared" ref="W6:W69" si="11">V6/U6*100-100</f>
        <v>29.108280254777043</v>
      </c>
      <c r="Y6" s="10">
        <v>50.1</v>
      </c>
      <c r="Z6" s="25">
        <f t="shared" si="0"/>
        <v>59.172000000000004</v>
      </c>
      <c r="AA6" s="26">
        <f t="shared" ref="AA6:AA69" si="12">Z6/Y6*100-100</f>
        <v>18.107784431137716</v>
      </c>
      <c r="AG6" s="12">
        <f t="shared" ref="AG6:AG54" si="13">U6</f>
        <v>78.5</v>
      </c>
      <c r="AH6" s="12">
        <f t="shared" ref="AH6:AH54" si="14">V6</f>
        <v>101.35</v>
      </c>
      <c r="AJ6" s="27">
        <v>106.86</v>
      </c>
      <c r="AK6">
        <v>106.5</v>
      </c>
      <c r="AL6" s="22">
        <f t="shared" ref="AL6:AL14" si="15">AJ6/AK6*100-100</f>
        <v>0.33802816901409471</v>
      </c>
    </row>
    <row r="7" spans="1:38" ht="15.75">
      <c r="A7" s="1">
        <v>2012</v>
      </c>
      <c r="B7" s="1">
        <v>3</v>
      </c>
      <c r="D7" s="11">
        <v>53.1</v>
      </c>
      <c r="E7" s="17">
        <f t="shared" si="1"/>
        <v>51.727499999999999</v>
      </c>
      <c r="F7" s="37">
        <v>113.5</v>
      </c>
      <c r="G7" s="19">
        <f t="shared" si="2"/>
        <v>-2.5847457627118757</v>
      </c>
      <c r="I7" s="19">
        <v>86.6</v>
      </c>
      <c r="J7" s="19">
        <f t="shared" si="3"/>
        <v>77.962499999999991</v>
      </c>
      <c r="K7" s="13">
        <f t="shared" si="4"/>
        <v>-9.974018475750583</v>
      </c>
      <c r="M7" s="35">
        <v>146.30000000000001</v>
      </c>
      <c r="N7" s="12">
        <f t="shared" si="5"/>
        <v>151.84125</v>
      </c>
      <c r="O7" s="13">
        <f t="shared" si="6"/>
        <v>3.787593984962399</v>
      </c>
      <c r="Q7" s="35">
        <v>96.6</v>
      </c>
      <c r="R7" s="12">
        <f t="shared" si="7"/>
        <v>99</v>
      </c>
      <c r="S7" s="13">
        <f t="shared" si="8"/>
        <v>2.4844720496894439</v>
      </c>
      <c r="U7" s="12">
        <f t="shared" si="9"/>
        <v>121.45</v>
      </c>
      <c r="V7" s="12">
        <f t="shared" si="10"/>
        <v>125.420625</v>
      </c>
      <c r="W7" s="13">
        <f t="shared" si="11"/>
        <v>3.2693495265541372</v>
      </c>
      <c r="Y7" s="10">
        <v>77.900000000000006</v>
      </c>
      <c r="Z7" s="25">
        <f t="shared" si="0"/>
        <v>73.225350000000006</v>
      </c>
      <c r="AA7" s="26">
        <f t="shared" si="12"/>
        <v>-6.0008344030808729</v>
      </c>
      <c r="AG7" s="12">
        <f t="shared" si="13"/>
        <v>121.45</v>
      </c>
      <c r="AH7" s="12">
        <f t="shared" si="14"/>
        <v>125.420625</v>
      </c>
      <c r="AJ7" s="27">
        <v>115.71</v>
      </c>
      <c r="AK7">
        <v>114.7</v>
      </c>
      <c r="AL7" s="22">
        <f t="shared" si="15"/>
        <v>0.88055797733215968</v>
      </c>
    </row>
    <row r="8" spans="1:38" ht="15.75">
      <c r="A8" s="1">
        <v>2012</v>
      </c>
      <c r="B8" s="1">
        <v>4</v>
      </c>
      <c r="D8" s="11">
        <v>51.4</v>
      </c>
      <c r="E8" s="17">
        <f t="shared" si="1"/>
        <v>52.145500000000006</v>
      </c>
      <c r="F8" s="37">
        <v>113.9</v>
      </c>
      <c r="G8" s="19">
        <f t="shared" si="2"/>
        <v>1.4503891050583633</v>
      </c>
      <c r="I8" s="19">
        <v>85.9</v>
      </c>
      <c r="J8" s="19">
        <f t="shared" si="3"/>
        <v>78.592500000000001</v>
      </c>
      <c r="K8" s="13">
        <f t="shared" si="4"/>
        <v>-8.5069848661234033</v>
      </c>
      <c r="M8" s="35">
        <v>162.4</v>
      </c>
      <c r="N8" s="12">
        <f t="shared" si="5"/>
        <v>153.06825000000001</v>
      </c>
      <c r="O8" s="13">
        <f t="shared" si="6"/>
        <v>-5.7461514778325125</v>
      </c>
      <c r="Q8" s="35">
        <v>104.6</v>
      </c>
      <c r="R8" s="12">
        <f t="shared" si="7"/>
        <v>99.800000000000011</v>
      </c>
      <c r="S8" s="13">
        <f t="shared" si="8"/>
        <v>-4.5889101338431999</v>
      </c>
      <c r="U8" s="12">
        <f t="shared" si="9"/>
        <v>133.5</v>
      </c>
      <c r="V8" s="12">
        <f t="shared" si="10"/>
        <v>126.43412500000001</v>
      </c>
      <c r="W8" s="13">
        <f t="shared" si="11"/>
        <v>-5.2927902621722751</v>
      </c>
      <c r="Y8" s="10">
        <v>84.4</v>
      </c>
      <c r="Z8" s="25">
        <f t="shared" si="0"/>
        <v>73.817070000000015</v>
      </c>
      <c r="AA8" s="26">
        <f t="shared" si="12"/>
        <v>-12.539016587677708</v>
      </c>
      <c r="AG8" s="12">
        <f t="shared" si="13"/>
        <v>133.5</v>
      </c>
      <c r="AH8" s="12">
        <f t="shared" si="14"/>
        <v>126.43412500000001</v>
      </c>
      <c r="AJ8" s="27">
        <v>113.26</v>
      </c>
      <c r="AK8">
        <v>113</v>
      </c>
      <c r="AL8" s="22">
        <f t="shared" si="15"/>
        <v>0.23008849557521671</v>
      </c>
    </row>
    <row r="9" spans="1:38" ht="15.75">
      <c r="A9" s="1">
        <v>2012</v>
      </c>
      <c r="B9" s="1">
        <v>5</v>
      </c>
      <c r="D9" s="11">
        <v>61.8</v>
      </c>
      <c r="E9" s="17">
        <f t="shared" si="1"/>
        <v>62.699999999999996</v>
      </c>
      <c r="F9" s="37">
        <v>124</v>
      </c>
      <c r="G9" s="19">
        <f t="shared" si="2"/>
        <v>1.4563106796116472</v>
      </c>
      <c r="I9" s="19">
        <v>96.5</v>
      </c>
      <c r="J9" s="19">
        <f t="shared" si="3"/>
        <v>94.5</v>
      </c>
      <c r="K9" s="13">
        <f t="shared" si="4"/>
        <v>-2.0725388601036201</v>
      </c>
      <c r="M9" s="35">
        <v>204.7</v>
      </c>
      <c r="N9" s="12">
        <f t="shared" si="5"/>
        <v>184.04999999999998</v>
      </c>
      <c r="O9" s="13">
        <f t="shared" si="6"/>
        <v>-10.087933561309242</v>
      </c>
      <c r="Q9" s="35">
        <v>136.30000000000001</v>
      </c>
      <c r="R9" s="12">
        <f t="shared" si="7"/>
        <v>120</v>
      </c>
      <c r="S9" s="13">
        <f t="shared" si="8"/>
        <v>-11.958914159941315</v>
      </c>
      <c r="U9" s="12">
        <f t="shared" si="9"/>
        <v>170.5</v>
      </c>
      <c r="V9" s="12">
        <f t="shared" si="10"/>
        <v>152.02499999999998</v>
      </c>
      <c r="W9" s="13">
        <f t="shared" si="11"/>
        <v>-10.835777126099728</v>
      </c>
      <c r="Y9" s="10">
        <v>99.5</v>
      </c>
      <c r="Z9" s="25">
        <f t="shared" si="0"/>
        <v>88.75800000000001</v>
      </c>
      <c r="AA9" s="26">
        <f t="shared" si="12"/>
        <v>-10.795979899497482</v>
      </c>
      <c r="AG9" s="12">
        <f t="shared" si="13"/>
        <v>170.5</v>
      </c>
      <c r="AH9" s="12">
        <f t="shared" si="14"/>
        <v>152.02499999999998</v>
      </c>
      <c r="AJ9" s="27">
        <v>121.4</v>
      </c>
      <c r="AK9">
        <v>121.5</v>
      </c>
      <c r="AL9" s="22">
        <f t="shared" si="15"/>
        <v>-8.2304526748970375E-2</v>
      </c>
    </row>
    <row r="10" spans="1:38" ht="15.75">
      <c r="A10" s="1">
        <v>2012</v>
      </c>
      <c r="B10" s="14">
        <v>6</v>
      </c>
      <c r="D10" s="15">
        <v>59.7</v>
      </c>
      <c r="E10" s="17">
        <f t="shared" si="1"/>
        <v>62.073</v>
      </c>
      <c r="F10" s="37">
        <v>123.4</v>
      </c>
      <c r="G10" s="19">
        <f t="shared" si="2"/>
        <v>3.9748743718592863</v>
      </c>
      <c r="I10" s="19">
        <v>92</v>
      </c>
      <c r="J10" s="19">
        <f t="shared" si="3"/>
        <v>93.555000000000007</v>
      </c>
      <c r="K10" s="13">
        <f t="shared" si="4"/>
        <v>1.6902173913043441</v>
      </c>
      <c r="M10" s="35">
        <v>180.3</v>
      </c>
      <c r="N10" s="12">
        <f t="shared" si="5"/>
        <v>182.20950000000002</v>
      </c>
      <c r="O10" s="13">
        <f t="shared" si="6"/>
        <v>1.0590682196339571</v>
      </c>
      <c r="Q10" s="35">
        <v>120.6</v>
      </c>
      <c r="R10" s="12">
        <f t="shared" si="7"/>
        <v>118.80000000000001</v>
      </c>
      <c r="S10" s="13">
        <f t="shared" si="8"/>
        <v>-1.4925373134328197</v>
      </c>
      <c r="U10" s="12">
        <f t="shared" si="9"/>
        <v>150.44999999999999</v>
      </c>
      <c r="V10" s="12">
        <f t="shared" si="10"/>
        <v>150.50475</v>
      </c>
      <c r="W10" s="13">
        <f t="shared" si="11"/>
        <v>3.639082751745093E-2</v>
      </c>
      <c r="Y10" s="10">
        <v>88.6</v>
      </c>
      <c r="Z10" s="25">
        <f t="shared" si="0"/>
        <v>87.87042000000001</v>
      </c>
      <c r="AA10" s="26">
        <f t="shared" si="12"/>
        <v>-0.82345372460494559</v>
      </c>
      <c r="AG10" s="12">
        <f t="shared" si="13"/>
        <v>150.44999999999999</v>
      </c>
      <c r="AH10" s="12">
        <f t="shared" si="14"/>
        <v>150.50475</v>
      </c>
      <c r="AJ10" s="27">
        <v>120.4</v>
      </c>
      <c r="AK10">
        <v>119.6</v>
      </c>
      <c r="AL10" s="22">
        <f t="shared" si="15"/>
        <v>0.66889632107023544</v>
      </c>
    </row>
    <row r="11" spans="1:38" ht="15.75">
      <c r="A11" s="14">
        <v>2012</v>
      </c>
      <c r="B11" s="14">
        <v>7</v>
      </c>
      <c r="C11" s="2"/>
      <c r="D11" s="15">
        <v>64.2</v>
      </c>
      <c r="E11" s="17">
        <f t="shared" si="1"/>
        <v>77.852499999999992</v>
      </c>
      <c r="F11" s="37">
        <v>138.5</v>
      </c>
      <c r="G11" s="19">
        <f t="shared" si="2"/>
        <v>21.265576323987517</v>
      </c>
      <c r="I11" s="19">
        <v>100.1</v>
      </c>
      <c r="J11" s="19">
        <f t="shared" si="3"/>
        <v>117.33749999999999</v>
      </c>
      <c r="K11" s="13">
        <f t="shared" si="4"/>
        <v>17.220279720279706</v>
      </c>
      <c r="M11" s="35">
        <v>197.3</v>
      </c>
      <c r="N11" s="12">
        <f t="shared" si="5"/>
        <v>228.52875</v>
      </c>
      <c r="O11" s="13">
        <f t="shared" si="6"/>
        <v>15.82805372529144</v>
      </c>
      <c r="P11" s="12">
        <f>(O5/2+O6+O7+O8+O9+O10+O11+O12+O13+O14+O15+O16+O17/2)/12</f>
        <v>7.4291916186084492</v>
      </c>
      <c r="Q11" s="35">
        <v>126.9</v>
      </c>
      <c r="R11" s="12">
        <f t="shared" si="7"/>
        <v>149</v>
      </c>
      <c r="S11" s="13">
        <f t="shared" si="8"/>
        <v>17.415287628053576</v>
      </c>
      <c r="T11" s="12">
        <f>(S5/2+S6+S7+S8+S9+S10+S11+S12+S13+S14+S15+S16+S17/2)/12</f>
        <v>7.4621197883845234</v>
      </c>
      <c r="U11" s="12">
        <f t="shared" si="9"/>
        <v>162.10000000000002</v>
      </c>
      <c r="V11" s="12">
        <f t="shared" si="10"/>
        <v>188.764375</v>
      </c>
      <c r="W11" s="13">
        <f t="shared" si="11"/>
        <v>16.449336829117826</v>
      </c>
      <c r="Y11" s="10">
        <v>99.6</v>
      </c>
      <c r="Z11" s="25">
        <f t="shared" si="0"/>
        <v>110.20785000000001</v>
      </c>
      <c r="AA11" s="26">
        <f t="shared" si="12"/>
        <v>10.650451807228919</v>
      </c>
      <c r="AG11" s="12">
        <f t="shared" si="13"/>
        <v>162.10000000000002</v>
      </c>
      <c r="AH11" s="12">
        <f t="shared" si="14"/>
        <v>188.764375</v>
      </c>
      <c r="AJ11" s="27">
        <v>137.81</v>
      </c>
      <c r="AK11">
        <v>133.9</v>
      </c>
      <c r="AL11" s="23">
        <f t="shared" si="15"/>
        <v>2.9200896191187411</v>
      </c>
    </row>
    <row r="12" spans="1:38" ht="15.75">
      <c r="A12" s="1">
        <v>2012</v>
      </c>
      <c r="B12" s="14">
        <v>8</v>
      </c>
      <c r="C12" s="2"/>
      <c r="D12" s="15">
        <v>57.7</v>
      </c>
      <c r="E12" s="17">
        <f t="shared" si="1"/>
        <v>56.74349999999999</v>
      </c>
      <c r="F12" s="37">
        <v>118.3</v>
      </c>
      <c r="G12" s="19">
        <f t="shared" si="2"/>
        <v>-1.6577123050260099</v>
      </c>
      <c r="I12" s="19">
        <v>94.8</v>
      </c>
      <c r="J12" s="19">
        <f t="shared" si="3"/>
        <v>85.522499999999994</v>
      </c>
      <c r="K12" s="13">
        <f t="shared" si="4"/>
        <v>-9.786392405063296</v>
      </c>
      <c r="M12" s="35">
        <v>151.19999999999999</v>
      </c>
      <c r="N12" s="12">
        <f t="shared" si="5"/>
        <v>166.56524999999999</v>
      </c>
      <c r="O12" s="13">
        <f t="shared" si="6"/>
        <v>10.16220238095238</v>
      </c>
      <c r="P12" s="12">
        <f t="shared" ref="P12:P75" si="16">(O6/2+O7+O8+O9+O10+O11+O12+O13+O14+O15+O16+O17+O18/2)/12</f>
        <v>4.8676609082607634</v>
      </c>
      <c r="Q12" s="35">
        <v>106.6</v>
      </c>
      <c r="R12" s="12">
        <f t="shared" si="7"/>
        <v>108.6</v>
      </c>
      <c r="S12" s="13">
        <f t="shared" si="8"/>
        <v>1.876172607879937</v>
      </c>
      <c r="T12" s="12">
        <f t="shared" ref="T12:T75" si="17">(S6/2+S7+S8+S9+S10+S11+S12+S13+S14+S15+S16+S17+S18/2)/12</f>
        <v>4.994555257159</v>
      </c>
      <c r="U12" s="12">
        <f t="shared" si="9"/>
        <v>128.89999999999998</v>
      </c>
      <c r="V12" s="12">
        <f t="shared" si="10"/>
        <v>137.58262500000001</v>
      </c>
      <c r="W12" s="13">
        <f t="shared" si="11"/>
        <v>6.7359387121800154</v>
      </c>
      <c r="Y12" s="10">
        <v>85.8</v>
      </c>
      <c r="Z12" s="25">
        <f t="shared" si="0"/>
        <v>80.325990000000004</v>
      </c>
      <c r="AA12" s="26">
        <f t="shared" si="12"/>
        <v>-6.379965034965025</v>
      </c>
      <c r="AG12" s="12">
        <f t="shared" si="13"/>
        <v>128.89999999999998</v>
      </c>
      <c r="AH12" s="12">
        <f t="shared" si="14"/>
        <v>137.58262500000001</v>
      </c>
      <c r="AJ12" s="27">
        <v>115.86</v>
      </c>
      <c r="AK12">
        <v>115.4</v>
      </c>
      <c r="AL12" s="22">
        <f t="shared" si="15"/>
        <v>0.39861351819756408</v>
      </c>
    </row>
    <row r="13" spans="1:38" ht="15.75">
      <c r="A13" s="1">
        <v>2012</v>
      </c>
      <c r="B13" s="1">
        <v>9</v>
      </c>
      <c r="D13" s="11">
        <v>57.7</v>
      </c>
      <c r="E13" s="17">
        <f t="shared" si="1"/>
        <v>63.013499999999993</v>
      </c>
      <c r="F13" s="37">
        <v>124.3</v>
      </c>
      <c r="G13" s="19">
        <f t="shared" si="2"/>
        <v>9.2088388214904597</v>
      </c>
      <c r="I13" s="19">
        <v>93.7</v>
      </c>
      <c r="J13" s="19">
        <f t="shared" si="3"/>
        <v>94.972499999999997</v>
      </c>
      <c r="K13" s="13">
        <f t="shared" si="4"/>
        <v>1.3580576307363685</v>
      </c>
      <c r="M13" s="35">
        <v>175.7</v>
      </c>
      <c r="N13" s="12">
        <f t="shared" si="5"/>
        <v>184.97024999999999</v>
      </c>
      <c r="O13" s="13">
        <f t="shared" si="6"/>
        <v>5.2761809903244057</v>
      </c>
      <c r="P13" s="12">
        <f t="shared" si="16"/>
        <v>2.8201314290490687</v>
      </c>
      <c r="Q13" s="35">
        <v>114.1</v>
      </c>
      <c r="R13" s="12">
        <f t="shared" ref="R13:R69" si="18">(F13-64)*2</f>
        <v>120.6</v>
      </c>
      <c r="S13" s="13">
        <f t="shared" si="8"/>
        <v>5.6967572304995571</v>
      </c>
      <c r="T13" s="12">
        <f t="shared" si="17"/>
        <v>3.6320782334552448</v>
      </c>
      <c r="U13" s="12">
        <f t="shared" si="9"/>
        <v>144.89999999999998</v>
      </c>
      <c r="V13" s="12">
        <f t="shared" si="10"/>
        <v>152.78512499999999</v>
      </c>
      <c r="W13" s="13">
        <f t="shared" si="11"/>
        <v>5.4417701863354324</v>
      </c>
      <c r="Y13" s="10">
        <v>84</v>
      </c>
      <c r="Z13" s="25">
        <f t="shared" si="0"/>
        <v>89.201790000000003</v>
      </c>
      <c r="AA13" s="26">
        <f t="shared" si="12"/>
        <v>6.1926071428571419</v>
      </c>
      <c r="AG13" s="12">
        <f t="shared" si="13"/>
        <v>144.89999999999998</v>
      </c>
      <c r="AH13" s="12">
        <f t="shared" si="14"/>
        <v>152.78512499999999</v>
      </c>
      <c r="AJ13" s="27">
        <v>123.4</v>
      </c>
      <c r="AK13">
        <v>122.9</v>
      </c>
      <c r="AL13" s="22">
        <f t="shared" si="15"/>
        <v>0.40683482506102564</v>
      </c>
    </row>
    <row r="14" spans="1:38" ht="15.75">
      <c r="A14" s="1">
        <v>2012</v>
      </c>
      <c r="B14" s="1">
        <v>10</v>
      </c>
      <c r="D14" s="11">
        <v>48.3</v>
      </c>
      <c r="E14" s="17">
        <f t="shared" si="1"/>
        <v>61.027999999999999</v>
      </c>
      <c r="F14" s="37">
        <v>122.4</v>
      </c>
      <c r="G14" s="19">
        <f t="shared" si="2"/>
        <v>26.351966873706004</v>
      </c>
      <c r="I14" s="19">
        <v>76.5</v>
      </c>
      <c r="J14" s="19">
        <f t="shared" si="3"/>
        <v>91.98</v>
      </c>
      <c r="K14" s="13">
        <f t="shared" si="4"/>
        <v>20.235294117647058</v>
      </c>
      <c r="M14" s="35">
        <v>148.30000000000001</v>
      </c>
      <c r="N14" s="12">
        <f t="shared" si="5"/>
        <v>179.14200000000002</v>
      </c>
      <c r="O14" s="13">
        <f t="shared" si="6"/>
        <v>20.797033041132849</v>
      </c>
      <c r="P14" s="12">
        <f t="shared" si="16"/>
        <v>2.0394482502864517</v>
      </c>
      <c r="Q14" s="35">
        <v>92.4</v>
      </c>
      <c r="R14" s="12">
        <f t="shared" si="18"/>
        <v>116.80000000000001</v>
      </c>
      <c r="S14" s="13">
        <f t="shared" si="8"/>
        <v>26.406926406926416</v>
      </c>
      <c r="T14" s="12">
        <f t="shared" si="17"/>
        <v>3.5043690785716666</v>
      </c>
      <c r="U14" s="12">
        <f t="shared" si="9"/>
        <v>120.35000000000001</v>
      </c>
      <c r="V14" s="12">
        <f t="shared" si="10"/>
        <v>147.971</v>
      </c>
      <c r="W14" s="13">
        <f t="shared" si="11"/>
        <v>22.95056086414624</v>
      </c>
      <c r="Y14" s="10">
        <v>73.5</v>
      </c>
      <c r="Z14" s="25">
        <f t="shared" si="0"/>
        <v>86.391120000000015</v>
      </c>
      <c r="AA14" s="26">
        <f t="shared" si="12"/>
        <v>17.538938775510232</v>
      </c>
      <c r="AG14" s="12">
        <f t="shared" si="13"/>
        <v>120.35000000000001</v>
      </c>
      <c r="AH14" s="12">
        <f t="shared" si="14"/>
        <v>147.971</v>
      </c>
      <c r="AJ14" s="27">
        <v>123.07</v>
      </c>
      <c r="AK14">
        <v>123.3</v>
      </c>
      <c r="AL14" s="22">
        <f t="shared" si="15"/>
        <v>-0.18653690186538086</v>
      </c>
    </row>
    <row r="15" spans="1:38" ht="15.75">
      <c r="A15" s="1">
        <v>2012</v>
      </c>
      <c r="B15" s="1">
        <v>11</v>
      </c>
      <c r="D15" s="11">
        <v>56.7</v>
      </c>
      <c r="E15" s="17">
        <f t="shared" si="1"/>
        <v>56.74349999999999</v>
      </c>
      <c r="F15" s="38">
        <v>118.3</v>
      </c>
      <c r="G15" s="19">
        <f t="shared" si="2"/>
        <v>7.6719576719554539E-2</v>
      </c>
      <c r="I15" s="19">
        <v>87.6</v>
      </c>
      <c r="J15" s="19">
        <f t="shared" si="3"/>
        <v>85.522499999999994</v>
      </c>
      <c r="K15" s="13">
        <f t="shared" si="4"/>
        <v>-2.3715753424657606</v>
      </c>
      <c r="M15" s="35">
        <v>167.5</v>
      </c>
      <c r="N15" s="12">
        <f t="shared" si="5"/>
        <v>166.56524999999999</v>
      </c>
      <c r="O15" s="13">
        <f t="shared" si="6"/>
        <v>-0.55805970149253881</v>
      </c>
      <c r="P15" s="12">
        <f t="shared" si="16"/>
        <v>2.1392118371810711</v>
      </c>
      <c r="Q15" s="35">
        <v>106.5</v>
      </c>
      <c r="R15" s="12">
        <f t="shared" si="18"/>
        <v>108.6</v>
      </c>
      <c r="S15" s="13">
        <f t="shared" si="8"/>
        <v>1.9718309859154886</v>
      </c>
      <c r="T15" s="12">
        <f t="shared" si="17"/>
        <v>4.0553310870719264</v>
      </c>
      <c r="U15" s="12">
        <f t="shared" si="9"/>
        <v>137</v>
      </c>
      <c r="V15" s="12">
        <f t="shared" si="10"/>
        <v>137.58262500000001</v>
      </c>
      <c r="W15" s="13">
        <f t="shared" si="11"/>
        <v>0.42527372262775032</v>
      </c>
      <c r="Y15" s="10">
        <v>89.2</v>
      </c>
      <c r="Z15" s="25">
        <f t="shared" si="0"/>
        <v>80.325990000000004</v>
      </c>
      <c r="AA15" s="26">
        <f t="shared" si="12"/>
        <v>-9.9484417040358721</v>
      </c>
      <c r="AD15" s="6">
        <v>118.3</v>
      </c>
      <c r="AE15" s="12">
        <f t="shared" ref="AE15:AE46" si="19">F15/AD15*100-100</f>
        <v>0</v>
      </c>
      <c r="AG15" s="12">
        <f t="shared" si="13"/>
        <v>137</v>
      </c>
      <c r="AH15" s="12">
        <f t="shared" si="14"/>
        <v>137.58262500000001</v>
      </c>
      <c r="AJ15" s="27"/>
    </row>
    <row r="16" spans="1:38" ht="15.75">
      <c r="A16" s="1">
        <v>2012</v>
      </c>
      <c r="B16" s="1">
        <v>12</v>
      </c>
      <c r="D16" s="11">
        <v>37.4</v>
      </c>
      <c r="E16" s="17">
        <f t="shared" si="1"/>
        <v>42.844999999999999</v>
      </c>
      <c r="F16" s="38">
        <v>105</v>
      </c>
      <c r="G16" s="19">
        <f t="shared" si="2"/>
        <v>14.558823529411754</v>
      </c>
      <c r="I16" s="19">
        <v>56.8</v>
      </c>
      <c r="J16" s="19">
        <f t="shared" si="3"/>
        <v>64.575000000000003</v>
      </c>
      <c r="K16" s="13">
        <f t="shared" si="4"/>
        <v>13.688380281690144</v>
      </c>
      <c r="M16" s="35">
        <v>121.1</v>
      </c>
      <c r="N16" s="12">
        <f t="shared" si="5"/>
        <v>125.7675</v>
      </c>
      <c r="O16" s="13">
        <f t="shared" si="6"/>
        <v>3.8542526837324544</v>
      </c>
      <c r="P16" s="12">
        <f t="shared" si="16"/>
        <v>2.0904610243875186</v>
      </c>
      <c r="Q16" s="35">
        <v>75.3</v>
      </c>
      <c r="R16" s="12">
        <f t="shared" si="18"/>
        <v>82</v>
      </c>
      <c r="S16" s="13">
        <f t="shared" si="8"/>
        <v>8.897742363877839</v>
      </c>
      <c r="T16" s="12">
        <f t="shared" si="17"/>
        <v>5.0380399054774641</v>
      </c>
      <c r="U16" s="12">
        <f t="shared" si="9"/>
        <v>98.199999999999989</v>
      </c>
      <c r="V16" s="12">
        <f t="shared" si="10"/>
        <v>103.88374999999999</v>
      </c>
      <c r="W16" s="13">
        <f t="shared" si="11"/>
        <v>5.7879327902240334</v>
      </c>
      <c r="Y16" s="10">
        <v>60.4</v>
      </c>
      <c r="Z16" s="25">
        <f t="shared" si="0"/>
        <v>60.651299999999999</v>
      </c>
      <c r="AA16" s="26">
        <f t="shared" si="12"/>
        <v>0.41605960264901398</v>
      </c>
      <c r="AD16" s="6">
        <v>105</v>
      </c>
      <c r="AE16" s="12">
        <f t="shared" si="19"/>
        <v>0</v>
      </c>
      <c r="AG16" s="12">
        <f t="shared" si="13"/>
        <v>98.199999999999989</v>
      </c>
      <c r="AH16" s="12">
        <f t="shared" si="14"/>
        <v>103.88374999999999</v>
      </c>
      <c r="AJ16" s="27"/>
    </row>
    <row r="17" spans="1:34">
      <c r="A17" s="1">
        <v>2013</v>
      </c>
      <c r="B17" s="1">
        <v>1</v>
      </c>
      <c r="D17" s="11">
        <v>63.8</v>
      </c>
      <c r="E17" s="17">
        <f t="shared" si="1"/>
        <v>61.759499999999989</v>
      </c>
      <c r="F17" s="38">
        <v>123.1</v>
      </c>
      <c r="G17" s="19">
        <f t="shared" si="2"/>
        <v>-3.1982758620689822</v>
      </c>
      <c r="I17" s="19">
        <v>96.1</v>
      </c>
      <c r="J17" s="19">
        <f t="shared" si="3"/>
        <v>93.082499999999982</v>
      </c>
      <c r="K17" s="13">
        <f t="shared" si="4"/>
        <v>-3.13995837669097</v>
      </c>
      <c r="M17" s="35">
        <v>177</v>
      </c>
      <c r="N17" s="12">
        <f t="shared" si="5"/>
        <v>181.28924999999998</v>
      </c>
      <c r="O17" s="13">
        <f t="shared" si="6"/>
        <v>2.4233050847457491</v>
      </c>
      <c r="P17" s="12">
        <f t="shared" si="16"/>
        <v>0.64204674204301837</v>
      </c>
      <c r="Q17" s="35">
        <v>119.6</v>
      </c>
      <c r="R17" s="12">
        <f t="shared" si="18"/>
        <v>118.19999999999999</v>
      </c>
      <c r="S17" s="13">
        <f t="shared" si="8"/>
        <v>-1.1705685618729262</v>
      </c>
      <c r="T17" s="12">
        <f t="shared" si="17"/>
        <v>5.1205043531988901</v>
      </c>
      <c r="U17" s="12">
        <f t="shared" si="9"/>
        <v>148.30000000000001</v>
      </c>
      <c r="V17" s="12">
        <f t="shared" si="10"/>
        <v>149.74462499999998</v>
      </c>
      <c r="W17" s="13">
        <f t="shared" si="11"/>
        <v>0.97412339851649676</v>
      </c>
      <c r="Y17" s="10">
        <v>99.8</v>
      </c>
      <c r="Z17" s="25">
        <f t="shared" si="0"/>
        <v>87.426629999999989</v>
      </c>
      <c r="AA17" s="26">
        <f t="shared" si="12"/>
        <v>-12.39816633266534</v>
      </c>
      <c r="AD17" s="6">
        <v>123.1</v>
      </c>
      <c r="AE17" s="12">
        <f t="shared" si="19"/>
        <v>0</v>
      </c>
      <c r="AG17" s="12">
        <f t="shared" si="13"/>
        <v>148.30000000000001</v>
      </c>
      <c r="AH17" s="12">
        <f t="shared" si="14"/>
        <v>149.74462499999998</v>
      </c>
    </row>
    <row r="18" spans="1:34">
      <c r="A18" s="1">
        <v>2013</v>
      </c>
      <c r="B18" s="1">
        <v>2</v>
      </c>
      <c r="D18" s="11">
        <v>37.799999999999997</v>
      </c>
      <c r="E18" s="17">
        <f t="shared" si="1"/>
        <v>39.500999999999998</v>
      </c>
      <c r="F18" s="38">
        <v>101.8</v>
      </c>
      <c r="G18" s="19">
        <f t="shared" si="2"/>
        <v>4.5</v>
      </c>
      <c r="I18" s="19">
        <v>60.9</v>
      </c>
      <c r="J18" s="19">
        <f t="shared" si="3"/>
        <v>59.534999999999997</v>
      </c>
      <c r="K18" s="13">
        <f t="shared" si="4"/>
        <v>-2.2413793103448256</v>
      </c>
      <c r="M18" s="35">
        <v>122.9</v>
      </c>
      <c r="N18" s="12">
        <f t="shared" si="5"/>
        <v>115.95149999999998</v>
      </c>
      <c r="O18" s="13">
        <f t="shared" si="6"/>
        <v>-5.6537835638730769</v>
      </c>
      <c r="P18" s="12">
        <f t="shared" si="16"/>
        <v>-1.2727508601558994</v>
      </c>
      <c r="Q18" s="35">
        <v>76.099999999999994</v>
      </c>
      <c r="R18" s="12">
        <f t="shared" si="18"/>
        <v>75.599999999999994</v>
      </c>
      <c r="S18" s="13">
        <f t="shared" si="8"/>
        <v>-0.65703022339027939</v>
      </c>
      <c r="T18" s="12">
        <f t="shared" si="17"/>
        <v>4.7553687729101171</v>
      </c>
      <c r="U18" s="12">
        <f t="shared" si="9"/>
        <v>99.5</v>
      </c>
      <c r="V18" s="12">
        <f t="shared" si="10"/>
        <v>95.775749999999988</v>
      </c>
      <c r="W18" s="13">
        <f t="shared" si="11"/>
        <v>-3.7429648241206195</v>
      </c>
      <c r="Y18" s="10">
        <v>60</v>
      </c>
      <c r="Z18" s="25">
        <f t="shared" si="0"/>
        <v>55.917539999999995</v>
      </c>
      <c r="AA18" s="26">
        <f t="shared" si="12"/>
        <v>-6.8041000000000196</v>
      </c>
      <c r="AD18" s="6">
        <v>101.8</v>
      </c>
      <c r="AE18" s="12">
        <f t="shared" si="19"/>
        <v>0</v>
      </c>
      <c r="AG18" s="12">
        <f t="shared" si="13"/>
        <v>99.5</v>
      </c>
      <c r="AH18" s="12">
        <f t="shared" si="14"/>
        <v>95.775749999999988</v>
      </c>
    </row>
    <row r="19" spans="1:34">
      <c r="A19" s="1">
        <v>2013</v>
      </c>
      <c r="B19" s="1">
        <v>3</v>
      </c>
      <c r="D19" s="11">
        <v>50.6</v>
      </c>
      <c r="E19" s="17">
        <f t="shared" si="1"/>
        <v>48.278999999999996</v>
      </c>
      <c r="F19" s="38">
        <v>110.2</v>
      </c>
      <c r="G19" s="19">
        <f t="shared" si="2"/>
        <v>-4.5869565217391397</v>
      </c>
      <c r="I19" s="19">
        <v>78.3</v>
      </c>
      <c r="J19" s="19">
        <f t="shared" si="3"/>
        <v>72.765000000000001</v>
      </c>
      <c r="K19" s="13">
        <f t="shared" si="4"/>
        <v>-7.0689655172413808</v>
      </c>
      <c r="M19" s="35">
        <v>158.9</v>
      </c>
      <c r="N19" s="12">
        <f t="shared" si="5"/>
        <v>141.71850000000001</v>
      </c>
      <c r="O19" s="13">
        <f t="shared" si="6"/>
        <v>-10.812775330396477</v>
      </c>
      <c r="P19" s="12">
        <f t="shared" si="16"/>
        <v>-2.5282232037339618</v>
      </c>
      <c r="Q19" s="35">
        <v>92.5</v>
      </c>
      <c r="R19" s="12">
        <f t="shared" si="18"/>
        <v>92.4</v>
      </c>
      <c r="S19" s="13">
        <f t="shared" si="8"/>
        <v>-0.10810810810811233</v>
      </c>
      <c r="T19" s="12">
        <f t="shared" si="17"/>
        <v>5.1035462481345286</v>
      </c>
      <c r="U19" s="12">
        <f t="shared" si="9"/>
        <v>125.7</v>
      </c>
      <c r="V19" s="12">
        <f t="shared" si="10"/>
        <v>117.05925000000001</v>
      </c>
      <c r="W19" s="13">
        <f t="shared" si="11"/>
        <v>-6.8741050119331675</v>
      </c>
      <c r="Y19" s="10">
        <v>81</v>
      </c>
      <c r="Z19" s="25">
        <f t="shared" si="0"/>
        <v>68.34366</v>
      </c>
      <c r="AA19" s="26">
        <f t="shared" si="12"/>
        <v>-15.62511111111111</v>
      </c>
      <c r="AD19" s="6">
        <v>110.2</v>
      </c>
      <c r="AE19" s="12">
        <f t="shared" si="19"/>
        <v>0</v>
      </c>
      <c r="AG19" s="12">
        <f t="shared" si="13"/>
        <v>125.7</v>
      </c>
      <c r="AH19" s="12">
        <f t="shared" si="14"/>
        <v>117.05925000000001</v>
      </c>
    </row>
    <row r="20" spans="1:34">
      <c r="A20" s="1">
        <v>2013</v>
      </c>
      <c r="B20" s="1">
        <v>4</v>
      </c>
      <c r="D20" s="11">
        <v>70.599999999999994</v>
      </c>
      <c r="E20" s="17">
        <f t="shared" si="1"/>
        <v>64.685500000000005</v>
      </c>
      <c r="F20" s="38">
        <v>125.9</v>
      </c>
      <c r="G20" s="19">
        <f t="shared" si="2"/>
        <v>-8.3774787535410695</v>
      </c>
      <c r="I20" s="19">
        <v>107.3</v>
      </c>
      <c r="J20" s="19">
        <f t="shared" si="3"/>
        <v>97.492500000000007</v>
      </c>
      <c r="K20" s="13">
        <f t="shared" si="4"/>
        <v>-9.1402609506057786</v>
      </c>
      <c r="M20" s="35">
        <v>210.7</v>
      </c>
      <c r="N20" s="12">
        <f t="shared" si="5"/>
        <v>189.87825000000001</v>
      </c>
      <c r="O20" s="13">
        <f t="shared" si="6"/>
        <v>-9.8821784527764436</v>
      </c>
      <c r="P20" s="12">
        <f t="shared" si="16"/>
        <v>-3.9877907275861304</v>
      </c>
      <c r="Q20" s="35">
        <v>130.4</v>
      </c>
      <c r="R20" s="12">
        <f t="shared" si="18"/>
        <v>123.80000000000001</v>
      </c>
      <c r="S20" s="13">
        <f t="shared" si="8"/>
        <v>-5.0613496932515289</v>
      </c>
      <c r="T20" s="12">
        <f t="shared" si="17"/>
        <v>4.1975793834233341</v>
      </c>
      <c r="U20" s="12">
        <f t="shared" si="9"/>
        <v>170.55</v>
      </c>
      <c r="V20" s="12">
        <f t="shared" si="10"/>
        <v>156.83912500000002</v>
      </c>
      <c r="W20" s="13">
        <f t="shared" si="11"/>
        <v>-8.0392113749633438</v>
      </c>
      <c r="Y20" s="10">
        <v>112.8</v>
      </c>
      <c r="Z20" s="25">
        <f t="shared" si="0"/>
        <v>91.568670000000012</v>
      </c>
      <c r="AA20" s="26">
        <f t="shared" si="12"/>
        <v>-18.822101063829777</v>
      </c>
      <c r="AD20" s="6">
        <v>125.9</v>
      </c>
      <c r="AE20" s="12">
        <f t="shared" si="19"/>
        <v>0</v>
      </c>
      <c r="AG20" s="12">
        <f t="shared" si="13"/>
        <v>170.55</v>
      </c>
      <c r="AH20" s="12">
        <f t="shared" si="14"/>
        <v>156.83912500000002</v>
      </c>
    </row>
    <row r="21" spans="1:34">
      <c r="A21" s="1">
        <v>2013</v>
      </c>
      <c r="B21" s="1">
        <v>5</v>
      </c>
      <c r="D21" s="11">
        <v>77.400000000000006</v>
      </c>
      <c r="E21" s="17">
        <f t="shared" si="1"/>
        <v>73.46350000000001</v>
      </c>
      <c r="F21" s="38">
        <v>134.30000000000001</v>
      </c>
      <c r="G21" s="19">
        <f t="shared" si="2"/>
        <v>-5.0859173126614934</v>
      </c>
      <c r="I21" s="19">
        <v>120.2</v>
      </c>
      <c r="J21" s="19">
        <f t="shared" si="3"/>
        <v>110.72250000000001</v>
      </c>
      <c r="K21" s="13">
        <f t="shared" si="4"/>
        <v>-7.8847753743760336</v>
      </c>
      <c r="M21" s="35">
        <v>223.6</v>
      </c>
      <c r="N21" s="12">
        <f t="shared" si="5"/>
        <v>215.64525000000003</v>
      </c>
      <c r="O21" s="13">
        <f t="shared" si="6"/>
        <v>-3.5575805008944457</v>
      </c>
      <c r="P21" s="12">
        <f t="shared" si="16"/>
        <v>-4.7451700382898787</v>
      </c>
      <c r="Q21" s="35">
        <v>138.19999999999999</v>
      </c>
      <c r="R21" s="12">
        <f t="shared" si="18"/>
        <v>140.60000000000002</v>
      </c>
      <c r="S21" s="13">
        <f t="shared" si="8"/>
        <v>1.7366136034732591</v>
      </c>
      <c r="T21" s="12">
        <f t="shared" si="17"/>
        <v>3.2722673672229825</v>
      </c>
      <c r="U21" s="12">
        <f t="shared" si="9"/>
        <v>180.89999999999998</v>
      </c>
      <c r="V21" s="12">
        <f t="shared" si="10"/>
        <v>178.12262500000003</v>
      </c>
      <c r="W21" s="13">
        <f t="shared" si="11"/>
        <v>-1.5353095632946037</v>
      </c>
      <c r="Y21" s="10">
        <v>125.5</v>
      </c>
      <c r="Z21" s="25">
        <f t="shared" si="0"/>
        <v>103.99479000000002</v>
      </c>
      <c r="AA21" s="26">
        <f t="shared" si="12"/>
        <v>-17.13562549800794</v>
      </c>
      <c r="AD21" s="6">
        <v>134.30000000000001</v>
      </c>
      <c r="AE21" s="12">
        <f t="shared" si="19"/>
        <v>0</v>
      </c>
      <c r="AG21" s="12">
        <f t="shared" si="13"/>
        <v>180.89999999999998</v>
      </c>
      <c r="AH21" s="12">
        <f t="shared" si="14"/>
        <v>178.12262500000003</v>
      </c>
    </row>
    <row r="22" spans="1:34">
      <c r="A22" s="1">
        <v>2013</v>
      </c>
      <c r="B22" s="1">
        <v>6</v>
      </c>
      <c r="D22" s="11">
        <v>51</v>
      </c>
      <c r="E22" s="17">
        <f t="shared" si="1"/>
        <v>51.936500000000002</v>
      </c>
      <c r="F22" s="38">
        <v>113.7</v>
      </c>
      <c r="G22" s="19">
        <f t="shared" si="2"/>
        <v>1.8362745098039284</v>
      </c>
      <c r="I22" s="19">
        <v>76.7</v>
      </c>
      <c r="J22" s="19">
        <f t="shared" si="3"/>
        <v>78.277500000000003</v>
      </c>
      <c r="K22" s="13">
        <f t="shared" si="4"/>
        <v>2.0567144719687178</v>
      </c>
      <c r="M22" s="35">
        <v>163.30000000000001</v>
      </c>
      <c r="N22" s="12">
        <f t="shared" si="5"/>
        <v>152.45474999999999</v>
      </c>
      <c r="O22" s="13">
        <f t="shared" si="6"/>
        <v>-6.6413043478261073</v>
      </c>
      <c r="P22" s="12">
        <f t="shared" si="16"/>
        <v>-5.1064896263196049</v>
      </c>
      <c r="Q22" s="35">
        <v>91.7</v>
      </c>
      <c r="R22" s="12">
        <f t="shared" si="18"/>
        <v>99.4</v>
      </c>
      <c r="S22" s="13">
        <f t="shared" si="8"/>
        <v>8.3969465648854964</v>
      </c>
      <c r="T22" s="12">
        <f t="shared" si="17"/>
        <v>2.9766829392690859</v>
      </c>
      <c r="U22" s="12">
        <f t="shared" si="9"/>
        <v>127.5</v>
      </c>
      <c r="V22" s="12">
        <f t="shared" si="10"/>
        <v>125.927375</v>
      </c>
      <c r="W22" s="13">
        <f t="shared" si="11"/>
        <v>-1.2334313725490205</v>
      </c>
      <c r="Y22" s="10">
        <v>80.099999999999994</v>
      </c>
      <c r="Z22" s="25">
        <f t="shared" si="0"/>
        <v>73.521210000000011</v>
      </c>
      <c r="AA22" s="26">
        <f t="shared" si="12"/>
        <v>-8.2132209737827537</v>
      </c>
      <c r="AD22" s="6">
        <v>113.7</v>
      </c>
      <c r="AE22" s="12">
        <f t="shared" si="19"/>
        <v>0</v>
      </c>
      <c r="AG22" s="12">
        <f t="shared" si="13"/>
        <v>127.5</v>
      </c>
      <c r="AH22" s="12">
        <f t="shared" si="14"/>
        <v>125.927375</v>
      </c>
    </row>
    <row r="23" spans="1:34">
      <c r="A23" s="1">
        <v>2013</v>
      </c>
      <c r="B23" s="1">
        <v>7</v>
      </c>
      <c r="D23" s="11">
        <v>57</v>
      </c>
      <c r="E23" s="17">
        <f t="shared" si="1"/>
        <v>57.788499999999992</v>
      </c>
      <c r="F23" s="38">
        <v>119.3</v>
      </c>
      <c r="G23" s="19">
        <f t="shared" si="2"/>
        <v>1.3833333333333115</v>
      </c>
      <c r="I23" s="19">
        <v>86.2</v>
      </c>
      <c r="J23" s="19">
        <f t="shared" si="3"/>
        <v>87.097499999999997</v>
      </c>
      <c r="K23" s="13">
        <f t="shared" si="4"/>
        <v>1.0411832946635684</v>
      </c>
      <c r="M23" s="35">
        <v>191.1</v>
      </c>
      <c r="N23" s="12">
        <f t="shared" si="5"/>
        <v>169.63274999999999</v>
      </c>
      <c r="O23" s="13">
        <f t="shared" si="6"/>
        <v>-11.233516483516496</v>
      </c>
      <c r="P23" s="12">
        <f t="shared" si="16"/>
        <v>-5.770723475031474</v>
      </c>
      <c r="Q23" s="35">
        <v>101</v>
      </c>
      <c r="R23" s="12">
        <f t="shared" si="18"/>
        <v>110.6</v>
      </c>
      <c r="S23" s="13">
        <f t="shared" si="8"/>
        <v>9.504950495049485</v>
      </c>
      <c r="T23" s="12">
        <f t="shared" si="17"/>
        <v>2.1445589891054677</v>
      </c>
      <c r="U23" s="12">
        <f t="shared" si="9"/>
        <v>146.05000000000001</v>
      </c>
      <c r="V23" s="12">
        <f t="shared" si="10"/>
        <v>140.11637500000001</v>
      </c>
      <c r="W23" s="13">
        <f t="shared" si="11"/>
        <v>-4.062735364601167</v>
      </c>
      <c r="Y23" s="10">
        <v>86.1</v>
      </c>
      <c r="Z23" s="25">
        <f t="shared" si="0"/>
        <v>81.805289999999999</v>
      </c>
      <c r="AA23" s="26">
        <f t="shared" si="12"/>
        <v>-4.9880487804878015</v>
      </c>
      <c r="AD23" s="6">
        <v>119.3</v>
      </c>
      <c r="AE23" s="12">
        <f t="shared" si="19"/>
        <v>0</v>
      </c>
      <c r="AG23" s="12">
        <f t="shared" si="13"/>
        <v>146.05000000000001</v>
      </c>
      <c r="AH23" s="12">
        <f t="shared" si="14"/>
        <v>140.11637500000001</v>
      </c>
    </row>
    <row r="24" spans="1:34">
      <c r="A24" s="1">
        <v>2013</v>
      </c>
      <c r="B24" s="1">
        <v>8</v>
      </c>
      <c r="D24" s="11">
        <v>60</v>
      </c>
      <c r="E24" s="17">
        <f t="shared" si="1"/>
        <v>56.74349999999999</v>
      </c>
      <c r="F24" s="38">
        <v>118.3</v>
      </c>
      <c r="G24" s="19">
        <f t="shared" si="2"/>
        <v>-5.4275000000000233</v>
      </c>
      <c r="I24" s="19">
        <v>91.8</v>
      </c>
      <c r="J24" s="19">
        <f t="shared" si="3"/>
        <v>85.522499999999994</v>
      </c>
      <c r="K24" s="13">
        <f t="shared" si="4"/>
        <v>-6.8382352941176521</v>
      </c>
      <c r="M24" s="35">
        <v>182.5</v>
      </c>
      <c r="N24" s="12">
        <f t="shared" si="5"/>
        <v>166.56524999999999</v>
      </c>
      <c r="O24" s="13">
        <f t="shared" si="6"/>
        <v>-8.7313698630137111</v>
      </c>
      <c r="P24" s="12">
        <f t="shared" si="16"/>
        <v>-5.7929241917141026</v>
      </c>
      <c r="Q24" s="35">
        <v>107.5</v>
      </c>
      <c r="R24" s="12">
        <f t="shared" si="18"/>
        <v>108.6</v>
      </c>
      <c r="S24" s="13">
        <f t="shared" si="8"/>
        <v>1.0232558139534831</v>
      </c>
      <c r="T24" s="12">
        <f t="shared" si="17"/>
        <v>1.6801212436690183</v>
      </c>
      <c r="U24" s="12">
        <f t="shared" si="9"/>
        <v>145</v>
      </c>
      <c r="V24" s="12">
        <f t="shared" si="10"/>
        <v>137.58262500000001</v>
      </c>
      <c r="W24" s="13">
        <f t="shared" si="11"/>
        <v>-5.1154310344827536</v>
      </c>
      <c r="Y24" s="10">
        <v>90.2</v>
      </c>
      <c r="Z24" s="25">
        <f t="shared" si="0"/>
        <v>80.325990000000004</v>
      </c>
      <c r="AA24" s="26">
        <f t="shared" si="12"/>
        <v>-10.946796008869171</v>
      </c>
      <c r="AD24" s="6">
        <v>118.3</v>
      </c>
      <c r="AE24" s="12">
        <f t="shared" si="19"/>
        <v>0</v>
      </c>
      <c r="AG24" s="12">
        <f t="shared" si="13"/>
        <v>145</v>
      </c>
      <c r="AH24" s="12">
        <f t="shared" si="14"/>
        <v>137.58262500000001</v>
      </c>
    </row>
    <row r="25" spans="1:34">
      <c r="A25" s="1">
        <v>2013</v>
      </c>
      <c r="B25" s="1">
        <v>9</v>
      </c>
      <c r="D25" s="11">
        <v>34.6</v>
      </c>
      <c r="E25" s="17">
        <f t="shared" si="1"/>
        <v>41.486499999999999</v>
      </c>
      <c r="F25" s="38">
        <v>103.7</v>
      </c>
      <c r="G25" s="19">
        <f t="shared" si="2"/>
        <v>19.903179190751445</v>
      </c>
      <c r="I25" s="19">
        <v>54.5</v>
      </c>
      <c r="J25" s="19">
        <f t="shared" si="3"/>
        <v>62.527500000000003</v>
      </c>
      <c r="K25" s="13">
        <f t="shared" si="4"/>
        <v>14.729357798165154</v>
      </c>
      <c r="M25" s="35">
        <v>129.5</v>
      </c>
      <c r="N25" s="12">
        <f t="shared" si="5"/>
        <v>121.77975000000001</v>
      </c>
      <c r="O25" s="13">
        <f t="shared" si="6"/>
        <v>-5.9615830115830022</v>
      </c>
      <c r="P25" s="12">
        <f t="shared" si="16"/>
        <v>-5.7470690271425715</v>
      </c>
      <c r="Q25" s="35">
        <v>69.099999999999994</v>
      </c>
      <c r="R25" s="12">
        <f t="shared" si="18"/>
        <v>79.400000000000006</v>
      </c>
      <c r="S25" s="13">
        <f t="shared" si="8"/>
        <v>14.905933429811881</v>
      </c>
      <c r="T25" s="12">
        <f t="shared" si="17"/>
        <v>0.65396037699203069</v>
      </c>
      <c r="U25" s="12">
        <f t="shared" si="9"/>
        <v>99.3</v>
      </c>
      <c r="V25" s="12">
        <f t="shared" si="10"/>
        <v>100.58987500000001</v>
      </c>
      <c r="W25" s="13">
        <f t="shared" si="11"/>
        <v>1.2989677744209587</v>
      </c>
      <c r="Y25" s="10">
        <v>55.1</v>
      </c>
      <c r="Z25" s="25">
        <f t="shared" si="0"/>
        <v>58.728210000000004</v>
      </c>
      <c r="AA25" s="26">
        <f t="shared" si="12"/>
        <v>6.5847731397459199</v>
      </c>
      <c r="AD25" s="6">
        <v>103.7</v>
      </c>
      <c r="AE25" s="12">
        <f t="shared" si="19"/>
        <v>0</v>
      </c>
      <c r="AG25" s="12">
        <f t="shared" si="13"/>
        <v>99.3</v>
      </c>
      <c r="AH25" s="12">
        <f t="shared" si="14"/>
        <v>100.58987500000001</v>
      </c>
    </row>
    <row r="26" spans="1:34">
      <c r="A26" s="1">
        <v>2013</v>
      </c>
      <c r="B26" s="1">
        <v>10</v>
      </c>
      <c r="D26" s="11">
        <v>74.5</v>
      </c>
      <c r="E26" s="17">
        <f t="shared" si="1"/>
        <v>70.22399999999999</v>
      </c>
      <c r="F26" s="38">
        <v>131.19999999999999</v>
      </c>
      <c r="G26" s="19">
        <f t="shared" si="2"/>
        <v>-5.7395973154362565</v>
      </c>
      <c r="I26" s="19">
        <v>114.4</v>
      </c>
      <c r="J26" s="19">
        <f t="shared" si="3"/>
        <v>105.83999999999997</v>
      </c>
      <c r="K26" s="13">
        <f t="shared" si="4"/>
        <v>-7.4825174825175083</v>
      </c>
      <c r="M26" s="35">
        <v>212.5</v>
      </c>
      <c r="N26" s="12">
        <f t="shared" si="5"/>
        <v>206.13599999999997</v>
      </c>
      <c r="O26" s="13">
        <f t="shared" si="6"/>
        <v>-2.9948235294117893</v>
      </c>
      <c r="P26" s="12">
        <f t="shared" si="16"/>
        <v>-5.4306291275801932</v>
      </c>
      <c r="Q26" s="35">
        <v>140.80000000000001</v>
      </c>
      <c r="R26" s="12">
        <f t="shared" si="18"/>
        <v>134.39999999999998</v>
      </c>
      <c r="S26" s="13">
        <f t="shared" si="8"/>
        <v>-4.5454545454545752</v>
      </c>
      <c r="T26" s="12">
        <f t="shared" si="17"/>
        <v>-0.22078910349093542</v>
      </c>
      <c r="U26" s="12">
        <f t="shared" si="9"/>
        <v>176.65</v>
      </c>
      <c r="V26" s="12">
        <f t="shared" si="10"/>
        <v>170.26799999999997</v>
      </c>
      <c r="W26" s="13">
        <f t="shared" si="11"/>
        <v>-3.6127936597792427</v>
      </c>
      <c r="Y26" s="10">
        <v>127.1</v>
      </c>
      <c r="Z26" s="25">
        <f t="shared" si="0"/>
        <v>99.408959999999993</v>
      </c>
      <c r="AA26" s="26">
        <f t="shared" si="12"/>
        <v>-21.786813532651465</v>
      </c>
      <c r="AD26" s="6">
        <v>131.19999999999999</v>
      </c>
      <c r="AE26" s="12">
        <f t="shared" si="19"/>
        <v>0</v>
      </c>
      <c r="AG26" s="12">
        <f t="shared" si="13"/>
        <v>176.65</v>
      </c>
      <c r="AH26" s="12">
        <f t="shared" si="14"/>
        <v>170.26799999999997</v>
      </c>
    </row>
    <row r="27" spans="1:34">
      <c r="A27" s="1">
        <v>2013</v>
      </c>
      <c r="B27" s="1">
        <v>11</v>
      </c>
      <c r="D27" s="11">
        <v>73.900000000000006</v>
      </c>
      <c r="E27" s="17">
        <f t="shared" si="1"/>
        <v>84.749499999999983</v>
      </c>
      <c r="F27" s="38">
        <v>145.1</v>
      </c>
      <c r="G27" s="19">
        <f t="shared" si="2"/>
        <v>14.681326116373455</v>
      </c>
      <c r="I27" s="19">
        <v>113.9</v>
      </c>
      <c r="J27" s="19">
        <f t="shared" si="3"/>
        <v>127.73249999999999</v>
      </c>
      <c r="K27" s="13">
        <f t="shared" si="4"/>
        <v>12.144424934152752</v>
      </c>
      <c r="M27" s="35">
        <v>236.8</v>
      </c>
      <c r="N27" s="12">
        <f t="shared" si="5"/>
        <v>248.77424999999997</v>
      </c>
      <c r="O27" s="13">
        <f t="shared" si="6"/>
        <v>5.0566934121621472</v>
      </c>
      <c r="P27" s="12">
        <f t="shared" si="16"/>
        <v>-5.4378031204861621</v>
      </c>
      <c r="Q27" s="35">
        <v>146.5</v>
      </c>
      <c r="R27" s="12">
        <f t="shared" si="18"/>
        <v>162.19999999999999</v>
      </c>
      <c r="S27" s="13">
        <f t="shared" si="8"/>
        <v>10.716723549488052</v>
      </c>
      <c r="T27" s="12">
        <f t="shared" si="17"/>
        <v>-1.2092563978185957</v>
      </c>
      <c r="U27" s="12">
        <f t="shared" si="9"/>
        <v>191.65</v>
      </c>
      <c r="V27" s="12">
        <f t="shared" si="10"/>
        <v>205.48712499999999</v>
      </c>
      <c r="W27" s="13">
        <f t="shared" si="11"/>
        <v>7.2199973910774844</v>
      </c>
      <c r="Y27" s="10">
        <v>125.7</v>
      </c>
      <c r="Z27" s="25">
        <f t="shared" si="0"/>
        <v>119.97122999999999</v>
      </c>
      <c r="AA27" s="26">
        <f t="shared" si="12"/>
        <v>-4.5574940334128939</v>
      </c>
      <c r="AD27" s="6">
        <v>145.1</v>
      </c>
      <c r="AE27" s="12">
        <f t="shared" si="19"/>
        <v>0</v>
      </c>
      <c r="AG27" s="12">
        <f t="shared" si="13"/>
        <v>191.65</v>
      </c>
      <c r="AH27" s="12">
        <f t="shared" si="14"/>
        <v>205.48712499999999</v>
      </c>
    </row>
    <row r="28" spans="1:34">
      <c r="A28" s="1">
        <v>2013</v>
      </c>
      <c r="B28" s="1">
        <v>12</v>
      </c>
      <c r="D28" s="11">
        <v>77.8</v>
      </c>
      <c r="E28" s="17">
        <f t="shared" si="1"/>
        <v>82.659499999999994</v>
      </c>
      <c r="F28" s="38">
        <v>143.1</v>
      </c>
      <c r="G28" s="19">
        <f t="shared" si="2"/>
        <v>6.2461439588688847</v>
      </c>
      <c r="I28" s="19">
        <v>124.2</v>
      </c>
      <c r="J28" s="19">
        <f t="shared" si="3"/>
        <v>124.58249999999998</v>
      </c>
      <c r="K28" s="13">
        <f t="shared" si="4"/>
        <v>0.30797101449273612</v>
      </c>
      <c r="M28" s="35">
        <v>270.89999999999998</v>
      </c>
      <c r="N28" s="12">
        <f t="shared" si="5"/>
        <v>242.63924999999998</v>
      </c>
      <c r="O28" s="13">
        <f t="shared" si="6"/>
        <v>-10.43217054263566</v>
      </c>
      <c r="P28" s="12">
        <f t="shared" si="16"/>
        <v>-5.6528742639769094</v>
      </c>
      <c r="Q28" s="35">
        <v>170</v>
      </c>
      <c r="R28" s="12">
        <f t="shared" si="18"/>
        <v>158.19999999999999</v>
      </c>
      <c r="S28" s="13">
        <f t="shared" si="8"/>
        <v>-6.9411764705882462</v>
      </c>
      <c r="T28" s="12">
        <f t="shared" si="17"/>
        <v>-3.0192304785291939</v>
      </c>
      <c r="U28" s="12">
        <f t="shared" si="9"/>
        <v>220.45</v>
      </c>
      <c r="V28" s="12">
        <f t="shared" si="10"/>
        <v>200.419625</v>
      </c>
      <c r="W28" s="13">
        <f t="shared" si="11"/>
        <v>-9.0861306418689054</v>
      </c>
      <c r="Y28" s="10">
        <v>118.2</v>
      </c>
      <c r="Z28" s="25">
        <f t="shared" si="0"/>
        <v>117.01263</v>
      </c>
      <c r="AA28" s="26">
        <f t="shared" si="12"/>
        <v>-1.0045431472081248</v>
      </c>
      <c r="AD28" s="6">
        <v>143.1</v>
      </c>
      <c r="AE28" s="12">
        <f t="shared" si="19"/>
        <v>0</v>
      </c>
      <c r="AG28" s="12">
        <f t="shared" si="13"/>
        <v>220.45</v>
      </c>
      <c r="AH28" s="12">
        <f t="shared" si="14"/>
        <v>200.419625</v>
      </c>
    </row>
    <row r="29" spans="1:34">
      <c r="A29" s="1">
        <v>2014</v>
      </c>
      <c r="B29" s="1">
        <v>1</v>
      </c>
      <c r="C29">
        <v>2014</v>
      </c>
      <c r="D29" s="11">
        <v>77.400000000000006</v>
      </c>
      <c r="E29" s="17">
        <f t="shared" si="1"/>
        <v>92.378</v>
      </c>
      <c r="F29" s="38">
        <v>152.4</v>
      </c>
      <c r="G29" s="19">
        <f t="shared" si="2"/>
        <v>19.351421188630496</v>
      </c>
      <c r="H29">
        <v>5</v>
      </c>
      <c r="I29" s="19">
        <v>117</v>
      </c>
      <c r="J29" s="19">
        <f t="shared" si="3"/>
        <v>139.23000000000002</v>
      </c>
      <c r="K29" s="13">
        <f t="shared" si="4"/>
        <v>19.000000000000014</v>
      </c>
      <c r="L29">
        <v>5</v>
      </c>
      <c r="M29" s="35">
        <v>269.10000000000002</v>
      </c>
      <c r="N29" s="12">
        <f t="shared" si="5"/>
        <v>271.16700000000003</v>
      </c>
      <c r="O29" s="13">
        <f t="shared" si="6"/>
        <v>0.76811594202898448</v>
      </c>
      <c r="P29" s="12">
        <f t="shared" si="16"/>
        <v>-4.8787896903483681</v>
      </c>
      <c r="Q29" s="35">
        <v>186.7</v>
      </c>
      <c r="R29" s="12">
        <f t="shared" si="18"/>
        <v>176.8</v>
      </c>
      <c r="S29" s="13">
        <f t="shared" si="8"/>
        <v>-5.3026245313336773</v>
      </c>
      <c r="T29" s="12">
        <f t="shared" si="17"/>
        <v>-4.3909803750205638</v>
      </c>
      <c r="U29" s="12">
        <f t="shared" si="9"/>
        <v>227.9</v>
      </c>
      <c r="V29" s="12">
        <f t="shared" si="10"/>
        <v>223.98350000000002</v>
      </c>
      <c r="W29" s="13">
        <f t="shared" si="11"/>
        <v>-1.7185168933742716</v>
      </c>
      <c r="X29">
        <v>5</v>
      </c>
      <c r="Y29" s="10">
        <v>125.9</v>
      </c>
      <c r="Z29" s="25">
        <f t="shared" si="0"/>
        <v>130.77012000000002</v>
      </c>
      <c r="AA29" s="26">
        <f t="shared" si="12"/>
        <v>3.8682446386020644</v>
      </c>
      <c r="AB29">
        <v>5</v>
      </c>
      <c r="AD29" s="6">
        <v>152.4</v>
      </c>
      <c r="AE29" s="13">
        <f t="shared" si="19"/>
        <v>0</v>
      </c>
      <c r="AG29" s="12">
        <f t="shared" si="13"/>
        <v>227.9</v>
      </c>
      <c r="AH29" s="12">
        <f t="shared" si="14"/>
        <v>223.98350000000002</v>
      </c>
    </row>
    <row r="30" spans="1:34">
      <c r="A30" s="1">
        <v>2014</v>
      </c>
      <c r="B30" s="1">
        <v>2</v>
      </c>
      <c r="D30" s="11">
        <v>93.9</v>
      </c>
      <c r="E30" s="17">
        <f t="shared" si="1"/>
        <v>106.90350000000001</v>
      </c>
      <c r="F30" s="38">
        <v>166.3</v>
      </c>
      <c r="G30" s="19">
        <f t="shared" si="2"/>
        <v>13.848242811501606</v>
      </c>
      <c r="I30" s="19">
        <v>146.1</v>
      </c>
      <c r="J30" s="19">
        <f t="shared" si="3"/>
        <v>161.1225</v>
      </c>
      <c r="K30" s="13">
        <f t="shared" si="4"/>
        <v>10.282340862423013</v>
      </c>
      <c r="M30" s="35">
        <v>328.7</v>
      </c>
      <c r="N30" s="12">
        <f t="shared" si="5"/>
        <v>313.80525</v>
      </c>
      <c r="O30" s="13">
        <f t="shared" si="6"/>
        <v>-4.5314116215393909</v>
      </c>
      <c r="P30" s="12">
        <f t="shared" si="16"/>
        <v>-3.9996942511188727</v>
      </c>
      <c r="Q30" s="35">
        <v>221.6</v>
      </c>
      <c r="R30" s="12">
        <f t="shared" si="18"/>
        <v>204.60000000000002</v>
      </c>
      <c r="S30" s="13">
        <f t="shared" si="8"/>
        <v>-7.6714801444043133</v>
      </c>
      <c r="T30" s="12">
        <f t="shared" si="17"/>
        <v>-5.1085695490965932</v>
      </c>
      <c r="U30" s="12">
        <f t="shared" si="9"/>
        <v>275.14999999999998</v>
      </c>
      <c r="V30" s="12">
        <f t="shared" si="10"/>
        <v>259.20262500000001</v>
      </c>
      <c r="W30" s="13">
        <f t="shared" si="11"/>
        <v>-5.7958840632382191</v>
      </c>
      <c r="Y30" s="10">
        <v>174.6</v>
      </c>
      <c r="Z30" s="25">
        <f t="shared" si="0"/>
        <v>151.33239000000003</v>
      </c>
      <c r="AA30" s="26">
        <f t="shared" si="12"/>
        <v>-13.326237113402044</v>
      </c>
      <c r="AD30" s="6">
        <v>166.3</v>
      </c>
      <c r="AE30" s="12">
        <f t="shared" si="19"/>
        <v>0</v>
      </c>
      <c r="AG30" s="12">
        <f t="shared" si="13"/>
        <v>275.14999999999998</v>
      </c>
      <c r="AH30" s="12">
        <f t="shared" si="14"/>
        <v>259.20262500000001</v>
      </c>
    </row>
    <row r="31" spans="1:34">
      <c r="A31" s="1">
        <v>2014</v>
      </c>
      <c r="B31" s="1">
        <v>3</v>
      </c>
      <c r="D31" s="11">
        <v>80.900000000000006</v>
      </c>
      <c r="E31" s="17">
        <f t="shared" si="1"/>
        <v>88.302499999999995</v>
      </c>
      <c r="F31" s="38">
        <v>148.5</v>
      </c>
      <c r="G31" s="19">
        <f t="shared" si="2"/>
        <v>9.1501854140914531</v>
      </c>
      <c r="I31" s="19">
        <v>128.69999999999999</v>
      </c>
      <c r="J31" s="19">
        <f t="shared" si="3"/>
        <v>133.08750000000001</v>
      </c>
      <c r="K31" s="13">
        <f t="shared" si="4"/>
        <v>3.4090909090909207</v>
      </c>
      <c r="M31" s="35">
        <v>290.7</v>
      </c>
      <c r="N31" s="12">
        <f t="shared" si="5"/>
        <v>259.20375000000001</v>
      </c>
      <c r="O31" s="13">
        <f t="shared" si="6"/>
        <v>-10.834623323013403</v>
      </c>
      <c r="P31" s="12">
        <f t="shared" si="16"/>
        <v>-3.3987194441513346</v>
      </c>
      <c r="Q31" s="35">
        <v>205.4</v>
      </c>
      <c r="R31" s="12">
        <f t="shared" si="18"/>
        <v>169</v>
      </c>
      <c r="S31" s="13">
        <f t="shared" si="8"/>
        <v>-17.721518987341781</v>
      </c>
      <c r="T31" s="12">
        <f t="shared" si="17"/>
        <v>-6.165134993289068</v>
      </c>
      <c r="U31" s="12">
        <f t="shared" si="9"/>
        <v>248.05</v>
      </c>
      <c r="V31" s="12">
        <f t="shared" si="10"/>
        <v>214.10187500000001</v>
      </c>
      <c r="W31" s="13">
        <f t="shared" si="11"/>
        <v>-13.686000806289059</v>
      </c>
      <c r="Y31" s="10">
        <v>141.1</v>
      </c>
      <c r="Z31" s="25">
        <f t="shared" si="0"/>
        <v>125.00085</v>
      </c>
      <c r="AA31" s="26">
        <f t="shared" si="12"/>
        <v>-11.409744861800135</v>
      </c>
      <c r="AD31" s="6">
        <v>148.5</v>
      </c>
      <c r="AE31" s="12">
        <f t="shared" si="19"/>
        <v>0</v>
      </c>
      <c r="AG31" s="12">
        <f t="shared" si="13"/>
        <v>248.05</v>
      </c>
      <c r="AH31" s="12">
        <f t="shared" si="14"/>
        <v>214.10187500000001</v>
      </c>
    </row>
    <row r="32" spans="1:34">
      <c r="A32" s="1">
        <v>2014</v>
      </c>
      <c r="B32" s="1">
        <v>4</v>
      </c>
      <c r="D32" s="11">
        <v>76.900000000000006</v>
      </c>
      <c r="E32" s="17">
        <f t="shared" si="1"/>
        <v>84.436000000000007</v>
      </c>
      <c r="F32" s="38">
        <v>144.80000000000001</v>
      </c>
      <c r="G32" s="19">
        <f t="shared" si="2"/>
        <v>9.7997399219765953</v>
      </c>
      <c r="I32" s="19">
        <v>112.5</v>
      </c>
      <c r="J32" s="19">
        <f t="shared" si="3"/>
        <v>127.26000000000002</v>
      </c>
      <c r="K32" s="13">
        <f t="shared" si="4"/>
        <v>13.120000000000019</v>
      </c>
      <c r="M32" s="35">
        <v>253.6</v>
      </c>
      <c r="N32" s="12">
        <f t="shared" si="5"/>
        <v>247.85400000000001</v>
      </c>
      <c r="O32" s="13">
        <f t="shared" si="6"/>
        <v>-2.2657728706624596</v>
      </c>
      <c r="P32" s="12">
        <f t="shared" si="16"/>
        <v>-1.72707206759327</v>
      </c>
      <c r="Q32" s="35">
        <v>176.5</v>
      </c>
      <c r="R32" s="12">
        <f t="shared" si="18"/>
        <v>161.60000000000002</v>
      </c>
      <c r="S32" s="13">
        <f t="shared" si="8"/>
        <v>-8.4419263456090476</v>
      </c>
      <c r="T32" s="12">
        <f t="shared" si="17"/>
        <v>-5.8579345953442399</v>
      </c>
      <c r="U32" s="12">
        <f t="shared" si="9"/>
        <v>215.05</v>
      </c>
      <c r="V32" s="12">
        <f t="shared" si="10"/>
        <v>204.72700000000003</v>
      </c>
      <c r="W32" s="13">
        <f t="shared" si="11"/>
        <v>-4.800279004882583</v>
      </c>
      <c r="Y32" s="10">
        <v>130.5</v>
      </c>
      <c r="Z32" s="25">
        <f t="shared" si="0"/>
        <v>119.52744000000003</v>
      </c>
      <c r="AA32" s="26">
        <f t="shared" si="12"/>
        <v>-8.4080919540229644</v>
      </c>
      <c r="AD32" s="6">
        <v>144.80000000000001</v>
      </c>
      <c r="AE32" s="12">
        <f t="shared" si="19"/>
        <v>0</v>
      </c>
      <c r="AG32" s="12">
        <f t="shared" si="13"/>
        <v>215.05</v>
      </c>
      <c r="AH32" s="12">
        <f t="shared" si="14"/>
        <v>204.72700000000003</v>
      </c>
    </row>
    <row r="33" spans="1:34">
      <c r="A33" s="1">
        <v>2014</v>
      </c>
      <c r="B33" s="1">
        <v>5</v>
      </c>
      <c r="D33" s="11">
        <v>72.3</v>
      </c>
      <c r="E33" s="17">
        <f t="shared" si="1"/>
        <v>72.000500000000002</v>
      </c>
      <c r="F33" s="38">
        <v>132.9</v>
      </c>
      <c r="G33" s="19">
        <f t="shared" si="2"/>
        <v>-0.41424619640386595</v>
      </c>
      <c r="I33" s="19">
        <v>112.5</v>
      </c>
      <c r="J33" s="19">
        <f t="shared" si="3"/>
        <v>108.51750000000001</v>
      </c>
      <c r="K33" s="13">
        <f t="shared" si="4"/>
        <v>-3.539999999999992</v>
      </c>
      <c r="M33" s="35">
        <v>238.4</v>
      </c>
      <c r="N33" s="12">
        <f t="shared" si="5"/>
        <v>211.35075000000001</v>
      </c>
      <c r="O33" s="13">
        <f t="shared" si="6"/>
        <v>-11.346161912751668</v>
      </c>
      <c r="P33" s="12">
        <f t="shared" si="16"/>
        <v>-0.31675343894433955</v>
      </c>
      <c r="Q33" s="35">
        <v>169.3</v>
      </c>
      <c r="R33" s="12">
        <f t="shared" si="18"/>
        <v>137.80000000000001</v>
      </c>
      <c r="S33" s="13">
        <f t="shared" si="8"/>
        <v>-18.606024808033069</v>
      </c>
      <c r="T33" s="12">
        <f t="shared" si="17"/>
        <v>-5.0014275781100155</v>
      </c>
      <c r="U33" s="12">
        <f t="shared" si="9"/>
        <v>203.85000000000002</v>
      </c>
      <c r="V33" s="12">
        <f t="shared" si="10"/>
        <v>174.57537500000001</v>
      </c>
      <c r="W33" s="13">
        <f t="shared" si="11"/>
        <v>-14.360865832720137</v>
      </c>
      <c r="Y33" s="10">
        <v>116.8</v>
      </c>
      <c r="Z33" s="25">
        <f t="shared" si="0"/>
        <v>101.92377000000002</v>
      </c>
      <c r="AA33" s="26">
        <f t="shared" si="12"/>
        <v>-12.736498287671211</v>
      </c>
      <c r="AD33" s="6">
        <v>132.9</v>
      </c>
      <c r="AE33" s="12">
        <f t="shared" si="19"/>
        <v>0</v>
      </c>
      <c r="AG33" s="12">
        <f t="shared" si="13"/>
        <v>203.85000000000002</v>
      </c>
      <c r="AH33" s="12">
        <f t="shared" si="14"/>
        <v>174.57537500000001</v>
      </c>
    </row>
    <row r="34" spans="1:34">
      <c r="A34" s="1">
        <v>2014</v>
      </c>
      <c r="B34" s="1">
        <v>6</v>
      </c>
      <c r="D34" s="11">
        <v>67.2</v>
      </c>
      <c r="E34" s="17">
        <f t="shared" si="1"/>
        <v>64.580999999999989</v>
      </c>
      <c r="F34" s="38">
        <v>125.8</v>
      </c>
      <c r="G34" s="19">
        <f t="shared" si="2"/>
        <v>-3.897321428571459</v>
      </c>
      <c r="I34" s="19">
        <v>102.9</v>
      </c>
      <c r="J34" s="19">
        <f t="shared" si="3"/>
        <v>97.334999999999994</v>
      </c>
      <c r="K34" s="13">
        <f t="shared" si="4"/>
        <v>-5.4081632653061291</v>
      </c>
      <c r="M34" s="35">
        <v>197.5</v>
      </c>
      <c r="N34" s="12">
        <f t="shared" si="5"/>
        <v>189.57149999999999</v>
      </c>
      <c r="O34" s="13">
        <f t="shared" si="6"/>
        <v>-4.014430379746841</v>
      </c>
      <c r="P34" s="12">
        <f t="shared" si="16"/>
        <v>0.84286538808751088</v>
      </c>
      <c r="Q34" s="35">
        <v>144.9</v>
      </c>
      <c r="R34" s="12">
        <f t="shared" si="18"/>
        <v>123.6</v>
      </c>
      <c r="S34" s="13">
        <f t="shared" si="8"/>
        <v>-14.699792960662535</v>
      </c>
      <c r="T34" s="12">
        <f t="shared" si="17"/>
        <v>-4.4614420814808495</v>
      </c>
      <c r="U34" s="12">
        <f t="shared" si="9"/>
        <v>171.2</v>
      </c>
      <c r="V34" s="12">
        <f t="shared" si="10"/>
        <v>156.58574999999999</v>
      </c>
      <c r="W34" s="13">
        <f t="shared" si="11"/>
        <v>-8.5363609813084054</v>
      </c>
      <c r="Y34" s="10">
        <v>107.7</v>
      </c>
      <c r="Z34" s="25">
        <f t="shared" si="0"/>
        <v>91.420739999999995</v>
      </c>
      <c r="AA34" s="26">
        <f t="shared" si="12"/>
        <v>-15.115376044568251</v>
      </c>
      <c r="AD34" s="6">
        <v>125.8</v>
      </c>
      <c r="AE34" s="12">
        <f t="shared" si="19"/>
        <v>0</v>
      </c>
      <c r="AG34" s="12">
        <f t="shared" si="13"/>
        <v>171.2</v>
      </c>
      <c r="AH34" s="12">
        <f t="shared" si="14"/>
        <v>156.58574999999999</v>
      </c>
    </row>
    <row r="35" spans="1:34">
      <c r="A35" s="1">
        <v>2014</v>
      </c>
      <c r="B35" s="1">
        <v>7</v>
      </c>
      <c r="D35" s="11">
        <v>72.5</v>
      </c>
      <c r="E35" s="17">
        <f t="shared" si="1"/>
        <v>81.301000000000002</v>
      </c>
      <c r="F35" s="38">
        <v>141.80000000000001</v>
      </c>
      <c r="G35" s="19">
        <f t="shared" si="2"/>
        <v>12.139310344827578</v>
      </c>
      <c r="I35" s="19">
        <v>100.2</v>
      </c>
      <c r="J35" s="19">
        <f t="shared" si="3"/>
        <v>122.53500000000001</v>
      </c>
      <c r="K35" s="13">
        <f t="shared" si="4"/>
        <v>22.290419161676638</v>
      </c>
      <c r="M35" s="35">
        <v>227.9</v>
      </c>
      <c r="N35" s="12">
        <f t="shared" si="5"/>
        <v>238.65150000000003</v>
      </c>
      <c r="O35" s="13">
        <f t="shared" si="6"/>
        <v>4.7176393154892509</v>
      </c>
      <c r="P35" s="12">
        <f t="shared" si="16"/>
        <v>2.259880606080674</v>
      </c>
      <c r="Q35" s="35">
        <v>156.1</v>
      </c>
      <c r="R35" s="12">
        <f t="shared" si="18"/>
        <v>155.60000000000002</v>
      </c>
      <c r="S35" s="13">
        <f t="shared" si="8"/>
        <v>-0.32030749519536528</v>
      </c>
      <c r="T35" s="12">
        <f t="shared" si="17"/>
        <v>-3.3236491072898224</v>
      </c>
      <c r="U35" s="12">
        <f t="shared" si="9"/>
        <v>192</v>
      </c>
      <c r="V35" s="12">
        <f t="shared" si="10"/>
        <v>197.12575000000004</v>
      </c>
      <c r="W35" s="13">
        <f t="shared" si="11"/>
        <v>2.6696614583333655</v>
      </c>
      <c r="Y35" s="10">
        <v>113.6</v>
      </c>
      <c r="Z35" s="25">
        <f t="shared" si="0"/>
        <v>115.08954000000003</v>
      </c>
      <c r="AA35" s="26">
        <f t="shared" si="12"/>
        <v>1.3112147887324141</v>
      </c>
      <c r="AD35" s="6">
        <v>141.80000000000001</v>
      </c>
      <c r="AE35" s="12">
        <f t="shared" si="19"/>
        <v>0</v>
      </c>
      <c r="AG35" s="12">
        <f t="shared" si="13"/>
        <v>192</v>
      </c>
      <c r="AH35" s="12">
        <f t="shared" si="14"/>
        <v>197.12575000000004</v>
      </c>
    </row>
    <row r="36" spans="1:34">
      <c r="A36" s="1">
        <v>2014</v>
      </c>
      <c r="B36" s="1">
        <v>8</v>
      </c>
      <c r="D36" s="11">
        <v>71.2</v>
      </c>
      <c r="E36" s="17">
        <f t="shared" si="1"/>
        <v>66.775500000000008</v>
      </c>
      <c r="F36" s="38">
        <v>127.9</v>
      </c>
      <c r="G36" s="19">
        <f t="shared" si="2"/>
        <v>-6.2141853932584183</v>
      </c>
      <c r="I36" s="19">
        <v>106.9</v>
      </c>
      <c r="J36" s="19">
        <f t="shared" si="3"/>
        <v>100.64250000000001</v>
      </c>
      <c r="K36" s="13">
        <f t="shared" si="4"/>
        <v>-5.8536014967259007</v>
      </c>
      <c r="M36" s="35">
        <v>203.3</v>
      </c>
      <c r="N36" s="12">
        <f t="shared" si="5"/>
        <v>196.01325</v>
      </c>
      <c r="O36" s="13">
        <f t="shared" si="6"/>
        <v>-3.5842351205115648</v>
      </c>
      <c r="P36" s="12">
        <f t="shared" si="16"/>
        <v>3.269118981648111</v>
      </c>
      <c r="Q36" s="35">
        <v>136.5</v>
      </c>
      <c r="R36" s="12">
        <f t="shared" si="18"/>
        <v>127.80000000000001</v>
      </c>
      <c r="S36" s="13">
        <f t="shared" si="8"/>
        <v>-6.3736263736263652</v>
      </c>
      <c r="T36" s="12">
        <f t="shared" si="17"/>
        <v>-2.329385013526942</v>
      </c>
      <c r="U36" s="12">
        <f t="shared" si="9"/>
        <v>169.9</v>
      </c>
      <c r="V36" s="12">
        <f t="shared" si="10"/>
        <v>161.90662500000002</v>
      </c>
      <c r="W36" s="13">
        <f t="shared" si="11"/>
        <v>-4.7047527957622037</v>
      </c>
      <c r="Y36" s="10">
        <v>106.2</v>
      </c>
      <c r="Z36" s="25">
        <f t="shared" si="0"/>
        <v>94.527270000000016</v>
      </c>
      <c r="AA36" s="26">
        <f t="shared" si="12"/>
        <v>-10.99127118644067</v>
      </c>
      <c r="AD36" s="6">
        <v>127.9</v>
      </c>
      <c r="AE36" s="12">
        <f t="shared" si="19"/>
        <v>0</v>
      </c>
      <c r="AG36" s="12">
        <f t="shared" si="13"/>
        <v>169.9</v>
      </c>
      <c r="AH36" s="12">
        <f t="shared" si="14"/>
        <v>161.90662500000002</v>
      </c>
    </row>
    <row r="37" spans="1:34">
      <c r="A37" s="1">
        <v>2014</v>
      </c>
      <c r="B37" s="1">
        <v>9</v>
      </c>
      <c r="D37" s="11">
        <v>83.2</v>
      </c>
      <c r="E37" s="17">
        <f t="shared" si="1"/>
        <v>87.884499999999989</v>
      </c>
      <c r="F37" s="38">
        <v>148.1</v>
      </c>
      <c r="G37" s="19">
        <f t="shared" si="2"/>
        <v>5.6304086538461462</v>
      </c>
      <c r="I37" s="19">
        <v>130</v>
      </c>
      <c r="J37" s="19">
        <f t="shared" si="3"/>
        <v>132.45749999999998</v>
      </c>
      <c r="K37" s="13">
        <f t="shared" si="4"/>
        <v>1.8903846153846047</v>
      </c>
      <c r="M37" s="35">
        <v>249.7</v>
      </c>
      <c r="N37" s="12">
        <f t="shared" si="5"/>
        <v>257.97674999999998</v>
      </c>
      <c r="O37" s="13">
        <f t="shared" si="6"/>
        <v>3.3146776131357569</v>
      </c>
      <c r="P37" s="12">
        <f t="shared" si="16"/>
        <v>4.8074589484561123</v>
      </c>
      <c r="Q37" s="35">
        <v>173.5</v>
      </c>
      <c r="R37" s="12">
        <f t="shared" si="18"/>
        <v>168.2</v>
      </c>
      <c r="S37" s="13">
        <f t="shared" si="8"/>
        <v>-3.0547550432276722</v>
      </c>
      <c r="T37" s="12">
        <f t="shared" si="17"/>
        <v>-0.72842925507835987</v>
      </c>
      <c r="U37" s="12">
        <f t="shared" si="9"/>
        <v>211.6</v>
      </c>
      <c r="V37" s="12">
        <f t="shared" si="10"/>
        <v>213.08837499999998</v>
      </c>
      <c r="W37" s="13">
        <f t="shared" si="11"/>
        <v>0.70339083175802841</v>
      </c>
      <c r="Y37" s="10">
        <v>127.4</v>
      </c>
      <c r="Z37" s="25">
        <f t="shared" ref="Z37:Z68" si="20">(F37-64)*1.4793</f>
        <v>124.40912999999999</v>
      </c>
      <c r="AA37" s="26">
        <f t="shared" si="12"/>
        <v>-2.3476216640502514</v>
      </c>
      <c r="AD37" s="6">
        <v>148.1</v>
      </c>
      <c r="AE37" s="12">
        <f t="shared" si="19"/>
        <v>0</v>
      </c>
      <c r="AG37" s="12">
        <f t="shared" si="13"/>
        <v>211.6</v>
      </c>
      <c r="AH37" s="12">
        <f t="shared" si="14"/>
        <v>213.08837499999998</v>
      </c>
    </row>
    <row r="38" spans="1:34">
      <c r="A38" s="1">
        <v>2014</v>
      </c>
      <c r="B38" s="1">
        <v>10</v>
      </c>
      <c r="D38" s="11">
        <v>59.5</v>
      </c>
      <c r="E38" s="17">
        <f t="shared" si="1"/>
        <v>92.900499999999994</v>
      </c>
      <c r="F38" s="38">
        <v>152.9</v>
      </c>
      <c r="G38" s="19">
        <f t="shared" si="2"/>
        <v>56.135294117647049</v>
      </c>
      <c r="I38" s="19">
        <v>90</v>
      </c>
      <c r="J38" s="19">
        <f t="shared" si="3"/>
        <v>140.01750000000001</v>
      </c>
      <c r="K38" s="13">
        <f t="shared" si="4"/>
        <v>55.575000000000017</v>
      </c>
      <c r="M38" s="35">
        <v>213.3</v>
      </c>
      <c r="N38" s="12">
        <f t="shared" si="5"/>
        <v>272.70075000000003</v>
      </c>
      <c r="O38" s="13">
        <f t="shared" si="6"/>
        <v>27.848452883263008</v>
      </c>
      <c r="P38" s="12">
        <f t="shared" si="16"/>
        <v>5.6134744059759454</v>
      </c>
      <c r="Q38" s="35">
        <v>147.19999999999999</v>
      </c>
      <c r="R38" s="12">
        <f t="shared" si="18"/>
        <v>177.8</v>
      </c>
      <c r="S38" s="13">
        <f t="shared" si="8"/>
        <v>20.788043478260889</v>
      </c>
      <c r="T38" s="12">
        <f t="shared" si="17"/>
        <v>0.32862017487780842</v>
      </c>
      <c r="U38" s="12">
        <f t="shared" ref="U38:U69" si="21">(M38+Q38)/2</f>
        <v>180.25</v>
      </c>
      <c r="V38" s="12">
        <f t="shared" si="10"/>
        <v>225.25037500000002</v>
      </c>
      <c r="W38" s="13">
        <f t="shared" si="11"/>
        <v>24.965533980582549</v>
      </c>
      <c r="Y38" s="10">
        <v>92</v>
      </c>
      <c r="Z38" s="25">
        <f t="shared" si="20"/>
        <v>131.50977</v>
      </c>
      <c r="AA38" s="26">
        <f t="shared" si="12"/>
        <v>42.945402173913038</v>
      </c>
      <c r="AD38" s="6">
        <v>152.9</v>
      </c>
      <c r="AE38" s="12">
        <f t="shared" si="19"/>
        <v>0</v>
      </c>
      <c r="AG38" s="12">
        <f t="shared" si="13"/>
        <v>180.25</v>
      </c>
      <c r="AH38" s="12">
        <f t="shared" si="14"/>
        <v>225.25037500000002</v>
      </c>
    </row>
    <row r="39" spans="1:34">
      <c r="A39" s="1">
        <v>2014</v>
      </c>
      <c r="B39" s="1">
        <v>11</v>
      </c>
      <c r="D39" s="11">
        <v>65.7</v>
      </c>
      <c r="E39" s="17">
        <f t="shared" si="1"/>
        <v>91.332999999999998</v>
      </c>
      <c r="F39" s="38">
        <v>151.4</v>
      </c>
      <c r="G39" s="19">
        <f t="shared" si="2"/>
        <v>39.015220700152184</v>
      </c>
      <c r="I39" s="19">
        <v>103.6</v>
      </c>
      <c r="J39" s="19">
        <f t="shared" si="3"/>
        <v>137.655</v>
      </c>
      <c r="K39" s="13">
        <f t="shared" si="4"/>
        <v>32.871621621621614</v>
      </c>
      <c r="M39" s="35">
        <v>248.1</v>
      </c>
      <c r="N39" s="12">
        <f t="shared" si="5"/>
        <v>268.09950000000003</v>
      </c>
      <c r="O39" s="13">
        <f t="shared" si="6"/>
        <v>8.0610640870616805</v>
      </c>
      <c r="P39" s="12">
        <f t="shared" si="16"/>
        <v>5.6119792105925077</v>
      </c>
      <c r="Q39" s="35">
        <v>165</v>
      </c>
      <c r="R39" s="12">
        <f t="shared" si="18"/>
        <v>174.8</v>
      </c>
      <c r="S39" s="13">
        <f t="shared" si="8"/>
        <v>5.9393939393939519</v>
      </c>
      <c r="T39" s="12">
        <f t="shared" si="17"/>
        <v>0.60074316886439227</v>
      </c>
      <c r="U39" s="12">
        <f t="shared" si="21"/>
        <v>206.55</v>
      </c>
      <c r="V39" s="12">
        <f t="shared" si="10"/>
        <v>221.44975000000002</v>
      </c>
      <c r="W39" s="13">
        <f t="shared" si="11"/>
        <v>7.2136286613410761</v>
      </c>
      <c r="Y39" s="10">
        <v>101.8</v>
      </c>
      <c r="Z39" s="25">
        <f t="shared" si="20"/>
        <v>129.29082000000002</v>
      </c>
      <c r="AA39" s="26">
        <f t="shared" si="12"/>
        <v>27.004734774066819</v>
      </c>
      <c r="AD39" s="6">
        <v>151.4</v>
      </c>
      <c r="AE39" s="12">
        <f t="shared" si="19"/>
        <v>0</v>
      </c>
      <c r="AG39" s="12">
        <f t="shared" si="13"/>
        <v>206.55</v>
      </c>
      <c r="AH39" s="12">
        <f t="shared" si="14"/>
        <v>221.44975000000002</v>
      </c>
    </row>
    <row r="40" spans="1:34">
      <c r="A40" s="1">
        <v>2014</v>
      </c>
      <c r="B40" s="1">
        <v>12</v>
      </c>
      <c r="D40" s="11">
        <v>75.7</v>
      </c>
      <c r="E40" s="17">
        <f t="shared" si="1"/>
        <v>93.841000000000008</v>
      </c>
      <c r="F40" s="38">
        <v>153.80000000000001</v>
      </c>
      <c r="G40" s="19">
        <f t="shared" si="2"/>
        <v>23.964332892998684</v>
      </c>
      <c r="I40" s="19">
        <v>112.9</v>
      </c>
      <c r="J40" s="19">
        <f t="shared" si="3"/>
        <v>141.435</v>
      </c>
      <c r="K40" s="13">
        <f t="shared" si="4"/>
        <v>25.274579273693519</v>
      </c>
      <c r="M40" s="35">
        <v>240.8</v>
      </c>
      <c r="N40" s="12">
        <f t="shared" si="5"/>
        <v>275.4615</v>
      </c>
      <c r="O40" s="13">
        <f t="shared" si="6"/>
        <v>14.394310631229217</v>
      </c>
      <c r="P40" s="12">
        <f t="shared" si="16"/>
        <v>6.5712797336818056</v>
      </c>
      <c r="Q40" s="35">
        <v>162.1</v>
      </c>
      <c r="R40" s="12">
        <f t="shared" si="18"/>
        <v>179.60000000000002</v>
      </c>
      <c r="S40" s="13">
        <f t="shared" si="8"/>
        <v>10.795805058605822</v>
      </c>
      <c r="T40" s="12">
        <f t="shared" si="17"/>
        <v>2.2478359032639883</v>
      </c>
      <c r="U40" s="12">
        <f t="shared" si="21"/>
        <v>201.45</v>
      </c>
      <c r="V40" s="12">
        <f t="shared" si="10"/>
        <v>227.53075000000001</v>
      </c>
      <c r="W40" s="13">
        <f t="shared" si="11"/>
        <v>12.946512782328128</v>
      </c>
      <c r="Y40" s="10">
        <v>120</v>
      </c>
      <c r="Z40" s="25">
        <f t="shared" si="20"/>
        <v>132.84114000000002</v>
      </c>
      <c r="AA40" s="26">
        <f t="shared" si="12"/>
        <v>10.70095000000002</v>
      </c>
      <c r="AD40" s="6">
        <v>153.80000000000001</v>
      </c>
      <c r="AE40" s="12">
        <f t="shared" si="19"/>
        <v>0</v>
      </c>
      <c r="AG40" s="12">
        <f t="shared" si="13"/>
        <v>201.45</v>
      </c>
      <c r="AH40" s="12">
        <f t="shared" si="14"/>
        <v>227.53075000000001</v>
      </c>
    </row>
    <row r="41" spans="1:34">
      <c r="A41" s="1">
        <v>2015</v>
      </c>
      <c r="B41" s="1">
        <v>1</v>
      </c>
      <c r="D41" s="11">
        <v>65.900000000000006</v>
      </c>
      <c r="E41" s="17">
        <f t="shared" si="1"/>
        <v>76.598500000000001</v>
      </c>
      <c r="F41" s="38">
        <v>137.30000000000001</v>
      </c>
      <c r="G41" s="19">
        <f t="shared" si="2"/>
        <v>16.234446130500757</v>
      </c>
      <c r="I41" s="19">
        <v>93</v>
      </c>
      <c r="J41" s="19">
        <f t="shared" si="3"/>
        <v>115.44750000000002</v>
      </c>
      <c r="K41" s="13">
        <f t="shared" si="4"/>
        <v>24.13709677419358</v>
      </c>
      <c r="M41" s="35">
        <v>204.5</v>
      </c>
      <c r="N41" s="12">
        <f t="shared" si="5"/>
        <v>224.84775000000002</v>
      </c>
      <c r="O41" s="13">
        <f t="shared" si="6"/>
        <v>9.9500000000000171</v>
      </c>
      <c r="P41" s="12">
        <f t="shared" si="16"/>
        <v>7.1020853651338252</v>
      </c>
      <c r="Q41" s="35">
        <v>140.6</v>
      </c>
      <c r="R41" s="12">
        <f t="shared" si="18"/>
        <v>146.60000000000002</v>
      </c>
      <c r="S41" s="13">
        <f t="shared" si="8"/>
        <v>4.2674253200569296</v>
      </c>
      <c r="T41" s="12">
        <f t="shared" si="17"/>
        <v>3.4249947146765671</v>
      </c>
      <c r="U41" s="12">
        <f t="shared" si="21"/>
        <v>172.55</v>
      </c>
      <c r="V41" s="12">
        <f t="shared" si="10"/>
        <v>185.72387500000002</v>
      </c>
      <c r="W41" s="13">
        <f t="shared" si="11"/>
        <v>7.6348159953636667</v>
      </c>
      <c r="Y41" s="10">
        <v>101.2</v>
      </c>
      <c r="Z41" s="25">
        <f t="shared" si="20"/>
        <v>108.43269000000002</v>
      </c>
      <c r="AA41" s="26">
        <f t="shared" si="12"/>
        <v>7.1469268774703778</v>
      </c>
      <c r="AD41" s="6">
        <v>137.30000000000001</v>
      </c>
      <c r="AE41" s="12">
        <f t="shared" si="19"/>
        <v>0</v>
      </c>
      <c r="AG41" s="12">
        <f t="shared" si="13"/>
        <v>172.55</v>
      </c>
      <c r="AH41" s="12">
        <f t="shared" si="14"/>
        <v>185.72387500000002</v>
      </c>
    </row>
    <row r="42" spans="1:34">
      <c r="A42" s="14">
        <v>2015</v>
      </c>
      <c r="B42" s="14">
        <v>2</v>
      </c>
      <c r="C42" s="16"/>
      <c r="D42" s="15">
        <v>42.4</v>
      </c>
      <c r="E42" s="17">
        <f t="shared" si="1"/>
        <v>64.789999999999992</v>
      </c>
      <c r="F42" s="38">
        <v>126</v>
      </c>
      <c r="G42" s="19">
        <f t="shared" si="2"/>
        <v>52.806603773584868</v>
      </c>
      <c r="I42" s="19">
        <v>66.7</v>
      </c>
      <c r="J42" s="19">
        <f t="shared" si="3"/>
        <v>97.649999999999991</v>
      </c>
      <c r="K42" s="13">
        <f t="shared" si="4"/>
        <v>46.40179910044975</v>
      </c>
      <c r="M42" s="35">
        <v>172.1</v>
      </c>
      <c r="N42" s="12">
        <f t="shared" si="5"/>
        <v>190.185</v>
      </c>
      <c r="O42" s="13">
        <f t="shared" si="6"/>
        <v>10.508425334108068</v>
      </c>
      <c r="P42" s="12">
        <f t="shared" si="16"/>
        <v>6.9323577425891116</v>
      </c>
      <c r="Q42" s="35">
        <v>116.3</v>
      </c>
      <c r="R42" s="12">
        <f t="shared" si="18"/>
        <v>124</v>
      </c>
      <c r="S42" s="13">
        <f t="shared" si="8"/>
        <v>6.6208082545141878</v>
      </c>
      <c r="T42" s="12">
        <f t="shared" si="17"/>
        <v>3.450637131148119</v>
      </c>
      <c r="U42" s="12">
        <f t="shared" si="21"/>
        <v>144.19999999999999</v>
      </c>
      <c r="V42" s="12">
        <f t="shared" si="10"/>
        <v>157.0925</v>
      </c>
      <c r="W42" s="13">
        <f t="shared" si="11"/>
        <v>8.9407073509015333</v>
      </c>
      <c r="Y42" s="10">
        <v>70.599999999999994</v>
      </c>
      <c r="Z42" s="25">
        <f t="shared" si="20"/>
        <v>91.7166</v>
      </c>
      <c r="AA42" s="26">
        <f t="shared" si="12"/>
        <v>29.910198300283298</v>
      </c>
      <c r="AD42" s="6">
        <v>126</v>
      </c>
      <c r="AE42" s="12">
        <f t="shared" si="19"/>
        <v>0</v>
      </c>
      <c r="AG42" s="12">
        <f t="shared" si="13"/>
        <v>144.19999999999999</v>
      </c>
      <c r="AH42" s="12">
        <f t="shared" si="14"/>
        <v>157.0925</v>
      </c>
    </row>
    <row r="43" spans="1:34">
      <c r="A43" s="14">
        <v>2015</v>
      </c>
      <c r="B43" s="14">
        <v>3</v>
      </c>
      <c r="C43" s="16"/>
      <c r="D43" s="15">
        <v>37.4</v>
      </c>
      <c r="E43" s="17">
        <f t="shared" si="1"/>
        <v>63.326999999999991</v>
      </c>
      <c r="F43" s="38">
        <v>124.6</v>
      </c>
      <c r="G43" s="19">
        <f t="shared" si="2"/>
        <v>69.323529411764696</v>
      </c>
      <c r="I43" s="19">
        <v>54.5</v>
      </c>
      <c r="J43" s="19">
        <f t="shared" si="3"/>
        <v>95.444999999999993</v>
      </c>
      <c r="K43" s="13">
        <f t="shared" si="4"/>
        <v>75.128440366972455</v>
      </c>
      <c r="M43" s="35">
        <v>167.4</v>
      </c>
      <c r="N43" s="12">
        <f t="shared" si="5"/>
        <v>185.89049999999997</v>
      </c>
      <c r="O43" s="13">
        <f t="shared" si="6"/>
        <v>11.04569892473117</v>
      </c>
      <c r="P43" s="12">
        <f t="shared" si="16"/>
        <v>6.0045511155498952</v>
      </c>
      <c r="Q43" s="35">
        <v>113.9</v>
      </c>
      <c r="R43" s="12">
        <f t="shared" si="18"/>
        <v>121.19999999999999</v>
      </c>
      <c r="S43" s="13">
        <f t="shared" si="8"/>
        <v>6.4091308165056944</v>
      </c>
      <c r="T43" s="12">
        <f t="shared" si="17"/>
        <v>2.9804886905970935</v>
      </c>
      <c r="U43" s="12">
        <f t="shared" si="21"/>
        <v>140.65</v>
      </c>
      <c r="V43" s="12">
        <f t="shared" si="10"/>
        <v>153.54524999999998</v>
      </c>
      <c r="W43" s="13">
        <f t="shared" si="11"/>
        <v>9.1683256309989218</v>
      </c>
      <c r="Y43" s="10">
        <v>61.7</v>
      </c>
      <c r="Z43" s="25">
        <f t="shared" si="20"/>
        <v>89.645579999999995</v>
      </c>
      <c r="AA43" s="26">
        <f t="shared" si="12"/>
        <v>45.292674230145849</v>
      </c>
      <c r="AD43" s="6">
        <v>124.6</v>
      </c>
      <c r="AE43" s="12">
        <f t="shared" si="19"/>
        <v>0</v>
      </c>
      <c r="AG43" s="12">
        <f t="shared" si="13"/>
        <v>140.65</v>
      </c>
      <c r="AH43" s="12">
        <f t="shared" si="14"/>
        <v>153.54524999999998</v>
      </c>
    </row>
    <row r="44" spans="1:34">
      <c r="A44" s="14">
        <v>2015</v>
      </c>
      <c r="B44" s="14">
        <v>4</v>
      </c>
      <c r="C44" s="16"/>
      <c r="D44" s="15">
        <v>49.1</v>
      </c>
      <c r="E44" s="17">
        <f t="shared" si="1"/>
        <v>68.65649999999998</v>
      </c>
      <c r="F44" s="38">
        <v>129.69999999999999</v>
      </c>
      <c r="G44" s="19">
        <f t="shared" si="2"/>
        <v>39.829938900203643</v>
      </c>
      <c r="I44" s="19">
        <v>75.3</v>
      </c>
      <c r="J44" s="19">
        <f t="shared" si="3"/>
        <v>103.47749999999998</v>
      </c>
      <c r="K44" s="13">
        <f t="shared" si="4"/>
        <v>37.420318725099577</v>
      </c>
      <c r="M44" s="35">
        <v>211.7</v>
      </c>
      <c r="N44" s="12">
        <f t="shared" si="5"/>
        <v>201.53474999999995</v>
      </c>
      <c r="O44" s="13">
        <f t="shared" si="6"/>
        <v>-4.8017241379310462</v>
      </c>
      <c r="P44" s="12">
        <f t="shared" si="16"/>
        <v>3.3605185321638444</v>
      </c>
      <c r="Q44" s="35">
        <v>141.6</v>
      </c>
      <c r="R44" s="12">
        <f t="shared" si="18"/>
        <v>131.39999999999998</v>
      </c>
      <c r="S44" s="13">
        <f t="shared" si="8"/>
        <v>-7.2033898305084847</v>
      </c>
      <c r="T44" s="12">
        <f t="shared" si="17"/>
        <v>1.0599254590320786</v>
      </c>
      <c r="U44" s="12">
        <f t="shared" si="21"/>
        <v>176.64999999999998</v>
      </c>
      <c r="V44" s="12">
        <f t="shared" si="10"/>
        <v>166.46737499999995</v>
      </c>
      <c r="W44" s="13">
        <f t="shared" si="11"/>
        <v>-5.7642938013020171</v>
      </c>
      <c r="Y44" s="10">
        <v>72.5</v>
      </c>
      <c r="Z44" s="25">
        <f t="shared" si="20"/>
        <v>97.190009999999987</v>
      </c>
      <c r="AA44" s="26">
        <f t="shared" si="12"/>
        <v>34.055186206896536</v>
      </c>
      <c r="AD44" s="6">
        <v>129.69999999999999</v>
      </c>
      <c r="AE44" s="12">
        <f t="shared" si="19"/>
        <v>0</v>
      </c>
      <c r="AG44" s="12">
        <f t="shared" si="13"/>
        <v>176.64999999999998</v>
      </c>
      <c r="AH44" s="12">
        <f t="shared" si="14"/>
        <v>166.46737499999995</v>
      </c>
    </row>
    <row r="45" spans="1:34">
      <c r="A45" s="14">
        <v>2015</v>
      </c>
      <c r="B45" s="14">
        <v>5</v>
      </c>
      <c r="C45" s="16"/>
      <c r="D45" s="15">
        <v>56.3</v>
      </c>
      <c r="E45" s="17">
        <f t="shared" si="1"/>
        <v>61.236999999999988</v>
      </c>
      <c r="F45" s="38">
        <v>122.6</v>
      </c>
      <c r="G45" s="19">
        <f t="shared" si="2"/>
        <v>8.769094138543494</v>
      </c>
      <c r="I45" s="19">
        <v>88.8</v>
      </c>
      <c r="J45" s="19">
        <f t="shared" si="3"/>
        <v>92.294999999999987</v>
      </c>
      <c r="K45" s="13">
        <f t="shared" si="4"/>
        <v>3.935810810810807</v>
      </c>
      <c r="M45" s="35">
        <v>197.2</v>
      </c>
      <c r="N45" s="12">
        <f t="shared" si="5"/>
        <v>179.75549999999998</v>
      </c>
      <c r="O45" s="13">
        <f t="shared" si="6"/>
        <v>-8.8460953346856002</v>
      </c>
      <c r="P45" s="12">
        <f t="shared" si="16"/>
        <v>0.81796215582790255</v>
      </c>
      <c r="Q45" s="35">
        <v>135.19999999999999</v>
      </c>
      <c r="R45" s="12">
        <f t="shared" si="18"/>
        <v>117.19999999999999</v>
      </c>
      <c r="S45" s="13">
        <f t="shared" si="8"/>
        <v>-13.31360946745562</v>
      </c>
      <c r="T45" s="12">
        <f t="shared" si="17"/>
        <v>-0.87788631926372318</v>
      </c>
      <c r="U45" s="12">
        <f t="shared" si="21"/>
        <v>166.2</v>
      </c>
      <c r="V45" s="12">
        <f t="shared" si="10"/>
        <v>148.47774999999999</v>
      </c>
      <c r="W45" s="13">
        <f t="shared" si="11"/>
        <v>-10.663206979542721</v>
      </c>
      <c r="Y45" s="10">
        <v>83</v>
      </c>
      <c r="Z45" s="25">
        <f t="shared" si="20"/>
        <v>86.686979999999991</v>
      </c>
      <c r="AA45" s="26">
        <f t="shared" si="12"/>
        <v>4.4421445783132469</v>
      </c>
      <c r="AD45" s="6">
        <v>122.6</v>
      </c>
      <c r="AE45" s="12">
        <f t="shared" si="19"/>
        <v>0</v>
      </c>
      <c r="AG45" s="12">
        <f t="shared" si="13"/>
        <v>166.2</v>
      </c>
      <c r="AH45" s="12">
        <f t="shared" si="14"/>
        <v>148.47774999999999</v>
      </c>
    </row>
    <row r="46" spans="1:34">
      <c r="A46" s="14">
        <v>2015</v>
      </c>
      <c r="B46" s="14">
        <v>6</v>
      </c>
      <c r="C46" s="16"/>
      <c r="D46" s="15">
        <v>50.2</v>
      </c>
      <c r="E46" s="17">
        <f t="shared" si="1"/>
        <v>64.894499999999994</v>
      </c>
      <c r="F46" s="38">
        <v>126.1</v>
      </c>
      <c r="G46" s="19">
        <f t="shared" si="2"/>
        <v>29.271912350597574</v>
      </c>
      <c r="I46" s="19">
        <v>66.5</v>
      </c>
      <c r="J46" s="19">
        <f t="shared" si="3"/>
        <v>97.80749999999999</v>
      </c>
      <c r="K46" s="13">
        <f t="shared" si="4"/>
        <v>47.078947368421041</v>
      </c>
      <c r="M46" s="35">
        <v>163.5</v>
      </c>
      <c r="N46" s="12">
        <f t="shared" si="5"/>
        <v>190.49174999999997</v>
      </c>
      <c r="O46" s="13">
        <f t="shared" si="6"/>
        <v>16.508715596330248</v>
      </c>
      <c r="P46" s="12">
        <f t="shared" si="16"/>
        <v>-0.39314862725257055</v>
      </c>
      <c r="Q46" s="35">
        <v>103.9</v>
      </c>
      <c r="R46" s="12">
        <f t="shared" si="18"/>
        <v>124.19999999999999</v>
      </c>
      <c r="S46" s="13">
        <f t="shared" si="8"/>
        <v>19.538017324350321</v>
      </c>
      <c r="T46" s="12">
        <f t="shared" si="17"/>
        <v>-1.0556453744244685</v>
      </c>
      <c r="U46" s="12">
        <f t="shared" si="21"/>
        <v>133.69999999999999</v>
      </c>
      <c r="V46" s="12">
        <f t="shared" si="10"/>
        <v>157.34587499999998</v>
      </c>
      <c r="W46" s="13">
        <f t="shared" si="11"/>
        <v>17.685770381451007</v>
      </c>
      <c r="Y46" s="10">
        <v>77.3</v>
      </c>
      <c r="Z46" s="25">
        <f t="shared" si="20"/>
        <v>91.864530000000002</v>
      </c>
      <c r="AA46" s="26">
        <f t="shared" si="12"/>
        <v>18.841565329883565</v>
      </c>
      <c r="AD46" s="6">
        <v>126.1</v>
      </c>
      <c r="AE46" s="13">
        <f t="shared" si="19"/>
        <v>0</v>
      </c>
      <c r="AG46" s="12">
        <f t="shared" si="13"/>
        <v>133.69999999999999</v>
      </c>
      <c r="AH46" s="12">
        <f t="shared" si="14"/>
        <v>157.34587499999998</v>
      </c>
    </row>
    <row r="47" spans="1:34">
      <c r="A47" s="1">
        <v>2015</v>
      </c>
      <c r="B47" s="1">
        <v>7</v>
      </c>
      <c r="D47" s="11">
        <v>48</v>
      </c>
      <c r="E47" s="17">
        <f t="shared" si="1"/>
        <v>48.905999999999992</v>
      </c>
      <c r="F47" s="38">
        <v>110.8</v>
      </c>
      <c r="G47" s="19">
        <f t="shared" si="2"/>
        <v>1.8874999999999744</v>
      </c>
      <c r="I47" s="19">
        <v>65.8</v>
      </c>
      <c r="J47" s="19">
        <f t="shared" si="3"/>
        <v>73.709999999999994</v>
      </c>
      <c r="K47" s="13">
        <f t="shared" si="4"/>
        <v>12.021276595744681</v>
      </c>
      <c r="M47" s="35">
        <v>148.1</v>
      </c>
      <c r="N47" s="12">
        <f t="shared" si="5"/>
        <v>143.559</v>
      </c>
      <c r="O47" s="13">
        <f t="shared" si="6"/>
        <v>-3.0661715057393621</v>
      </c>
      <c r="P47" s="12">
        <f t="shared" si="16"/>
        <v>-2.1203356740362125</v>
      </c>
      <c r="Q47" s="35">
        <v>99.9</v>
      </c>
      <c r="R47" s="12">
        <f t="shared" si="18"/>
        <v>93.6</v>
      </c>
      <c r="S47" s="13">
        <f t="shared" si="8"/>
        <v>-6.3063063063063254</v>
      </c>
      <c r="T47" s="12">
        <f t="shared" si="17"/>
        <v>-1.1952880818353648</v>
      </c>
      <c r="U47" s="12">
        <f t="shared" si="21"/>
        <v>124</v>
      </c>
      <c r="V47" s="12">
        <f t="shared" si="10"/>
        <v>118.5795</v>
      </c>
      <c r="W47" s="13">
        <f t="shared" si="11"/>
        <v>-4.3713709677419388</v>
      </c>
      <c r="Y47" s="10">
        <v>68.400000000000006</v>
      </c>
      <c r="Z47" s="25">
        <f t="shared" si="20"/>
        <v>69.23124</v>
      </c>
      <c r="AA47" s="26">
        <f t="shared" si="12"/>
        <v>1.2152631578947251</v>
      </c>
      <c r="AD47" s="6">
        <v>110.8</v>
      </c>
      <c r="AE47" s="12">
        <f t="shared" ref="AE47:AE78" si="22">F47/AD47*100-100</f>
        <v>0</v>
      </c>
      <c r="AG47" s="12">
        <f t="shared" si="13"/>
        <v>124</v>
      </c>
      <c r="AH47" s="12">
        <f t="shared" si="14"/>
        <v>118.5795</v>
      </c>
    </row>
    <row r="48" spans="1:34">
      <c r="A48" s="1">
        <v>2015</v>
      </c>
      <c r="B48" s="1">
        <v>8</v>
      </c>
      <c r="D48" s="11">
        <v>39.5</v>
      </c>
      <c r="E48" s="17">
        <f t="shared" si="1"/>
        <v>45.98</v>
      </c>
      <c r="F48" s="38">
        <v>108</v>
      </c>
      <c r="G48" s="19">
        <f t="shared" si="2"/>
        <v>16.405063291139243</v>
      </c>
      <c r="I48" s="19">
        <v>64.400000000000006</v>
      </c>
      <c r="J48" s="19">
        <f t="shared" si="3"/>
        <v>69.3</v>
      </c>
      <c r="K48" s="13">
        <f t="shared" si="4"/>
        <v>7.6086956521739069</v>
      </c>
      <c r="M48" s="35">
        <v>134.80000000000001</v>
      </c>
      <c r="N48" s="12">
        <f t="shared" si="5"/>
        <v>134.97</v>
      </c>
      <c r="O48" s="13">
        <f t="shared" si="6"/>
        <v>0.12611275964391666</v>
      </c>
      <c r="P48" s="12">
        <f t="shared" si="16"/>
        <v>-5.5241611028464765</v>
      </c>
      <c r="Q48" s="35">
        <v>87.8</v>
      </c>
      <c r="R48" s="12">
        <f t="shared" si="18"/>
        <v>88</v>
      </c>
      <c r="S48" s="13">
        <f t="shared" si="8"/>
        <v>0.22779043280183942</v>
      </c>
      <c r="T48" s="12">
        <f t="shared" si="17"/>
        <v>-3.2318737841857819</v>
      </c>
      <c r="U48" s="12">
        <f t="shared" si="21"/>
        <v>111.30000000000001</v>
      </c>
      <c r="V48" s="12">
        <f t="shared" si="10"/>
        <v>111.485</v>
      </c>
      <c r="W48" s="13">
        <f t="shared" si="11"/>
        <v>0.16621743036834857</v>
      </c>
      <c r="Y48" s="10">
        <v>61.6</v>
      </c>
      <c r="Z48" s="25">
        <f t="shared" si="20"/>
        <v>65.089200000000005</v>
      </c>
      <c r="AA48" s="26">
        <f t="shared" si="12"/>
        <v>5.6642857142857252</v>
      </c>
      <c r="AD48" s="6">
        <v>108</v>
      </c>
      <c r="AE48" s="12">
        <f t="shared" si="22"/>
        <v>0</v>
      </c>
      <c r="AG48" s="12">
        <f t="shared" si="13"/>
        <v>111.30000000000001</v>
      </c>
      <c r="AH48" s="12">
        <f t="shared" si="14"/>
        <v>111.485</v>
      </c>
    </row>
    <row r="49" spans="1:34">
      <c r="A49" s="1">
        <v>2015</v>
      </c>
      <c r="B49" s="1">
        <v>9</v>
      </c>
      <c r="D49" s="11">
        <v>49.3</v>
      </c>
      <c r="E49" s="17">
        <f t="shared" si="1"/>
        <v>40.441499999999998</v>
      </c>
      <c r="F49" s="38">
        <v>102.7</v>
      </c>
      <c r="G49" s="19">
        <f t="shared" si="2"/>
        <v>-17.968559837728193</v>
      </c>
      <c r="I49" s="19">
        <v>78.599999999999994</v>
      </c>
      <c r="J49" s="19">
        <f t="shared" si="3"/>
        <v>60.952500000000001</v>
      </c>
      <c r="K49" s="13">
        <f t="shared" si="4"/>
        <v>-22.452290076335871</v>
      </c>
      <c r="M49" s="35">
        <v>153.5</v>
      </c>
      <c r="N49" s="12">
        <f t="shared" si="5"/>
        <v>118.71225000000001</v>
      </c>
      <c r="O49" s="13">
        <f t="shared" si="6"/>
        <v>-22.663029315960898</v>
      </c>
      <c r="P49" s="12">
        <f t="shared" si="16"/>
        <v>-8.7634941841241112</v>
      </c>
      <c r="Q49" s="35">
        <v>97.9</v>
      </c>
      <c r="R49" s="12">
        <f t="shared" si="18"/>
        <v>77.400000000000006</v>
      </c>
      <c r="S49" s="13">
        <f t="shared" si="8"/>
        <v>-20.939734422880491</v>
      </c>
      <c r="T49" s="12">
        <f t="shared" si="17"/>
        <v>-5.4925086498350337</v>
      </c>
      <c r="U49" s="12">
        <f t="shared" si="21"/>
        <v>125.7</v>
      </c>
      <c r="V49" s="12">
        <f t="shared" si="10"/>
        <v>98.056125000000009</v>
      </c>
      <c r="W49" s="13">
        <f t="shared" si="11"/>
        <v>-21.991945107398564</v>
      </c>
      <c r="Y49" s="10">
        <v>72.5</v>
      </c>
      <c r="Z49" s="25">
        <f t="shared" si="20"/>
        <v>57.248910000000009</v>
      </c>
      <c r="AA49" s="26">
        <f t="shared" si="12"/>
        <v>-21.035986206896538</v>
      </c>
      <c r="AD49" s="6">
        <v>102.7</v>
      </c>
      <c r="AE49" s="12">
        <f t="shared" si="22"/>
        <v>0</v>
      </c>
      <c r="AG49" s="12">
        <f t="shared" si="13"/>
        <v>125.7</v>
      </c>
      <c r="AH49" s="12">
        <f t="shared" si="14"/>
        <v>98.056125000000009</v>
      </c>
    </row>
    <row r="50" spans="1:34">
      <c r="A50" s="1">
        <v>2015</v>
      </c>
      <c r="B50" s="1">
        <v>10</v>
      </c>
      <c r="D50" s="11">
        <v>39.299999999999997</v>
      </c>
      <c r="E50" s="17">
        <f t="shared" si="1"/>
        <v>41.068499999999993</v>
      </c>
      <c r="F50" s="38">
        <v>103.3</v>
      </c>
      <c r="G50" s="19">
        <f t="shared" si="2"/>
        <v>4.5</v>
      </c>
      <c r="I50" s="19">
        <v>63.6</v>
      </c>
      <c r="J50" s="19">
        <f t="shared" si="3"/>
        <v>61.897499999999994</v>
      </c>
      <c r="K50" s="13">
        <f t="shared" si="4"/>
        <v>-2.6768867924528337</v>
      </c>
      <c r="M50" s="35">
        <v>133.4</v>
      </c>
      <c r="N50" s="12">
        <f t="shared" si="5"/>
        <v>120.55274999999999</v>
      </c>
      <c r="O50" s="13">
        <f t="shared" si="6"/>
        <v>-9.6306221889055621</v>
      </c>
      <c r="P50" s="12">
        <f t="shared" si="16"/>
        <v>-9.3346418667153248</v>
      </c>
      <c r="Q50" s="35">
        <v>84.9</v>
      </c>
      <c r="R50" s="12">
        <f t="shared" si="18"/>
        <v>78.599999999999994</v>
      </c>
      <c r="S50" s="13">
        <f t="shared" si="8"/>
        <v>-7.4204946996466532</v>
      </c>
      <c r="T50" s="12">
        <f t="shared" si="17"/>
        <v>-5.9595968230392984</v>
      </c>
      <c r="U50" s="12">
        <f t="shared" si="21"/>
        <v>109.15</v>
      </c>
      <c r="V50" s="12">
        <f t="shared" si="10"/>
        <v>99.576374999999985</v>
      </c>
      <c r="W50" s="13">
        <f t="shared" si="11"/>
        <v>-8.7710719193770217</v>
      </c>
      <c r="Y50" s="10">
        <v>59.5</v>
      </c>
      <c r="Z50" s="25">
        <f t="shared" si="20"/>
        <v>58.136489999999995</v>
      </c>
      <c r="AA50" s="26">
        <f t="shared" si="12"/>
        <v>-2.2916134453781609</v>
      </c>
      <c r="AD50" s="6">
        <v>103.3</v>
      </c>
      <c r="AE50" s="12">
        <f t="shared" si="22"/>
        <v>0</v>
      </c>
      <c r="AG50" s="12">
        <f t="shared" si="13"/>
        <v>109.15</v>
      </c>
      <c r="AH50" s="12">
        <f t="shared" si="14"/>
        <v>99.576374999999985</v>
      </c>
    </row>
    <row r="51" spans="1:34">
      <c r="A51" s="1">
        <v>2015</v>
      </c>
      <c r="B51" s="1">
        <v>11</v>
      </c>
      <c r="D51" s="11">
        <v>39.700000000000003</v>
      </c>
      <c r="E51" s="17">
        <f t="shared" si="1"/>
        <v>44.830500000000001</v>
      </c>
      <c r="F51" s="38">
        <v>106.9</v>
      </c>
      <c r="G51" s="19">
        <f t="shared" si="2"/>
        <v>12.923173803526439</v>
      </c>
      <c r="I51" s="19">
        <v>62.2</v>
      </c>
      <c r="J51" s="19">
        <f t="shared" si="3"/>
        <v>67.56750000000001</v>
      </c>
      <c r="K51" s="13">
        <f t="shared" si="4"/>
        <v>8.6294212218649591</v>
      </c>
      <c r="M51" s="35">
        <v>155.69999999999999</v>
      </c>
      <c r="N51" s="12">
        <f t="shared" si="5"/>
        <v>131.59575000000001</v>
      </c>
      <c r="O51" s="13">
        <f t="shared" si="6"/>
        <v>-15.481213872832356</v>
      </c>
      <c r="P51" s="12">
        <f t="shared" si="16"/>
        <v>-7.8560844546654591</v>
      </c>
      <c r="Q51" s="35">
        <v>97.9</v>
      </c>
      <c r="R51" s="12">
        <f t="shared" si="18"/>
        <v>85.800000000000011</v>
      </c>
      <c r="S51" s="13">
        <f t="shared" si="8"/>
        <v>-12.359550561797747</v>
      </c>
      <c r="T51" s="12">
        <f t="shared" si="17"/>
        <v>-5.1971942727969589</v>
      </c>
      <c r="U51" s="12">
        <f t="shared" si="21"/>
        <v>126.8</v>
      </c>
      <c r="V51" s="12">
        <f t="shared" si="10"/>
        <v>108.69787500000001</v>
      </c>
      <c r="W51" s="13">
        <f t="shared" si="11"/>
        <v>-14.276123817034687</v>
      </c>
      <c r="Y51" s="10">
        <v>61.8</v>
      </c>
      <c r="Z51" s="25">
        <f t="shared" si="20"/>
        <v>63.461970000000008</v>
      </c>
      <c r="AA51" s="26">
        <f t="shared" si="12"/>
        <v>2.6892718446602117</v>
      </c>
      <c r="AD51" s="6">
        <v>106.9</v>
      </c>
      <c r="AE51" s="12">
        <f t="shared" si="22"/>
        <v>0</v>
      </c>
      <c r="AG51" s="12">
        <f t="shared" si="13"/>
        <v>126.8</v>
      </c>
      <c r="AH51" s="12">
        <f t="shared" si="14"/>
        <v>108.69787500000001</v>
      </c>
    </row>
    <row r="52" spans="1:34">
      <c r="A52" s="1">
        <v>2015</v>
      </c>
      <c r="B52" s="1">
        <v>12</v>
      </c>
      <c r="D52" s="11">
        <v>36.299999999999997</v>
      </c>
      <c r="E52" s="17">
        <f t="shared" si="1"/>
        <v>47.547499999999999</v>
      </c>
      <c r="F52" s="38">
        <v>109.5</v>
      </c>
      <c r="G52" s="19">
        <f t="shared" si="2"/>
        <v>30.984848484848499</v>
      </c>
      <c r="I52" s="19">
        <v>58</v>
      </c>
      <c r="J52" s="19">
        <f t="shared" si="3"/>
        <v>71.662499999999994</v>
      </c>
      <c r="K52" s="13">
        <f t="shared" si="4"/>
        <v>23.556034482758605</v>
      </c>
      <c r="M52" s="35">
        <v>128.19999999999999</v>
      </c>
      <c r="N52" s="12">
        <f t="shared" si="5"/>
        <v>139.57124999999999</v>
      </c>
      <c r="O52" s="13">
        <f t="shared" si="6"/>
        <v>8.8699297971919009</v>
      </c>
      <c r="P52" s="12">
        <f t="shared" si="16"/>
        <v>-5.4917929291269276</v>
      </c>
      <c r="Q52" s="35">
        <v>72.900000000000006</v>
      </c>
      <c r="R52" s="12">
        <f t="shared" si="18"/>
        <v>91</v>
      </c>
      <c r="S52" s="13">
        <f t="shared" si="8"/>
        <v>24.828532235939633</v>
      </c>
      <c r="T52" s="12">
        <f t="shared" si="17"/>
        <v>-4.3322394159907356</v>
      </c>
      <c r="U52" s="12">
        <f t="shared" si="21"/>
        <v>100.55</v>
      </c>
      <c r="V52" s="12">
        <f t="shared" si="10"/>
        <v>115.285625</v>
      </c>
      <c r="W52" s="13">
        <f t="shared" si="11"/>
        <v>14.655022376926908</v>
      </c>
      <c r="Y52" s="10">
        <v>54.1</v>
      </c>
      <c r="Z52" s="25">
        <f t="shared" si="20"/>
        <v>67.308149999999998</v>
      </c>
      <c r="AA52" s="26">
        <f t="shared" si="12"/>
        <v>24.414325323475026</v>
      </c>
      <c r="AD52" s="6">
        <v>109.5</v>
      </c>
      <c r="AE52" s="12">
        <f t="shared" si="22"/>
        <v>0</v>
      </c>
      <c r="AG52" s="12">
        <f t="shared" si="13"/>
        <v>100.55</v>
      </c>
      <c r="AH52" s="12">
        <f t="shared" si="14"/>
        <v>115.285625</v>
      </c>
    </row>
    <row r="53" spans="1:34">
      <c r="A53" s="1">
        <v>2016</v>
      </c>
      <c r="B53" s="1">
        <v>1</v>
      </c>
      <c r="C53">
        <v>2016</v>
      </c>
      <c r="D53" s="11">
        <v>33.700000000000003</v>
      </c>
      <c r="E53" s="17">
        <f t="shared" si="1"/>
        <v>37.724499999999992</v>
      </c>
      <c r="F53" s="38">
        <v>100.1</v>
      </c>
      <c r="G53" s="19">
        <f t="shared" si="2"/>
        <v>11.942136498516305</v>
      </c>
      <c r="H53">
        <v>5</v>
      </c>
      <c r="I53" s="19">
        <v>57</v>
      </c>
      <c r="J53" s="19">
        <f t="shared" si="3"/>
        <v>56.857499999999987</v>
      </c>
      <c r="K53" s="13">
        <f t="shared" si="4"/>
        <v>-0.25000000000001421</v>
      </c>
      <c r="L53">
        <v>5</v>
      </c>
      <c r="M53" s="35">
        <v>149.6</v>
      </c>
      <c r="N53" s="12">
        <f t="shared" si="5"/>
        <v>110.73674999999997</v>
      </c>
      <c r="O53" s="13">
        <f t="shared" si="6"/>
        <v>-25.978108288770073</v>
      </c>
      <c r="P53" s="12">
        <f t="shared" si="16"/>
        <v>-3.0542696358113108</v>
      </c>
      <c r="Q53" s="35">
        <v>83.1</v>
      </c>
      <c r="R53" s="12">
        <f t="shared" si="18"/>
        <v>72.199999999999989</v>
      </c>
      <c r="S53" s="13">
        <f t="shared" si="8"/>
        <v>-13.116726835138394</v>
      </c>
      <c r="T53" s="12">
        <f t="shared" si="17"/>
        <v>-3.3473110969910125</v>
      </c>
      <c r="U53" s="12">
        <f t="shared" si="21"/>
        <v>116.35</v>
      </c>
      <c r="V53" s="12">
        <f t="shared" si="10"/>
        <v>91.46837499999998</v>
      </c>
      <c r="W53" s="13">
        <f t="shared" si="11"/>
        <v>-21.385152556940284</v>
      </c>
      <c r="X53">
        <v>5</v>
      </c>
      <c r="Y53" s="10">
        <v>50.4</v>
      </c>
      <c r="Z53" s="25">
        <f t="shared" si="20"/>
        <v>53.402729999999991</v>
      </c>
      <c r="AA53" s="26">
        <f t="shared" si="12"/>
        <v>5.9577976190475965</v>
      </c>
      <c r="AB53">
        <v>5</v>
      </c>
      <c r="AD53" s="6">
        <v>100.1</v>
      </c>
      <c r="AE53" s="12">
        <f t="shared" si="22"/>
        <v>0</v>
      </c>
      <c r="AG53" s="12">
        <f t="shared" si="13"/>
        <v>116.35</v>
      </c>
      <c r="AH53" s="12">
        <f t="shared" si="14"/>
        <v>91.46837499999998</v>
      </c>
    </row>
    <row r="54" spans="1:34">
      <c r="A54" s="1">
        <v>2016</v>
      </c>
      <c r="B54" s="1">
        <v>2</v>
      </c>
      <c r="D54" s="11">
        <v>38.4</v>
      </c>
      <c r="E54" s="17">
        <f t="shared" si="1"/>
        <v>38.664999999999999</v>
      </c>
      <c r="F54" s="38">
        <v>101</v>
      </c>
      <c r="G54" s="19">
        <f t="shared" si="2"/>
        <v>0.69010416666665719</v>
      </c>
      <c r="I54" s="19">
        <v>56.4</v>
      </c>
      <c r="J54" s="19">
        <f t="shared" si="3"/>
        <v>58.274999999999999</v>
      </c>
      <c r="K54" s="13">
        <f t="shared" si="4"/>
        <v>3.3244680851063748</v>
      </c>
      <c r="M54" s="35">
        <v>175.3</v>
      </c>
      <c r="N54" s="12">
        <f t="shared" si="5"/>
        <v>113.4975</v>
      </c>
      <c r="O54" s="13">
        <f t="shared" si="6"/>
        <v>-35.255276668568172</v>
      </c>
      <c r="P54" s="12">
        <f t="shared" si="16"/>
        <v>-2.6746596149796797</v>
      </c>
      <c r="Q54" s="35">
        <v>98.5</v>
      </c>
      <c r="R54" s="12">
        <f t="shared" si="18"/>
        <v>74</v>
      </c>
      <c r="S54" s="13">
        <f t="shared" si="8"/>
        <v>-24.873096446700501</v>
      </c>
      <c r="T54" s="12">
        <f t="shared" si="17"/>
        <v>-3.9087042000121754</v>
      </c>
      <c r="U54" s="12">
        <f t="shared" si="21"/>
        <v>136.9</v>
      </c>
      <c r="V54" s="12">
        <f t="shared" si="10"/>
        <v>93.748750000000001</v>
      </c>
      <c r="W54" s="13">
        <f t="shared" si="11"/>
        <v>-31.520270270270274</v>
      </c>
      <c r="Y54" s="10">
        <v>56</v>
      </c>
      <c r="Z54" s="25">
        <f t="shared" si="20"/>
        <v>54.734100000000005</v>
      </c>
      <c r="AA54" s="26">
        <f t="shared" si="12"/>
        <v>-2.2605357142857088</v>
      </c>
      <c r="AD54" s="6">
        <v>101</v>
      </c>
      <c r="AE54" s="12">
        <f t="shared" si="22"/>
        <v>0</v>
      </c>
      <c r="AG54" s="12">
        <f t="shared" si="13"/>
        <v>136.9</v>
      </c>
      <c r="AH54" s="12">
        <f t="shared" si="14"/>
        <v>93.748750000000001</v>
      </c>
    </row>
    <row r="55" spans="1:34">
      <c r="A55" s="1">
        <v>2016</v>
      </c>
      <c r="B55" s="1">
        <v>3</v>
      </c>
      <c r="D55" s="11">
        <v>30.5</v>
      </c>
      <c r="E55" s="17">
        <f t="shared" si="1"/>
        <v>27.796999999999993</v>
      </c>
      <c r="F55" s="38">
        <v>90.6</v>
      </c>
      <c r="G55" s="19">
        <f t="shared" si="2"/>
        <v>-8.8622950819672326</v>
      </c>
      <c r="I55" s="19">
        <v>54.1</v>
      </c>
      <c r="J55" s="19">
        <f t="shared" si="3"/>
        <v>41.894999999999989</v>
      </c>
      <c r="K55" s="13">
        <f t="shared" si="4"/>
        <v>-22.560073937153447</v>
      </c>
      <c r="M55" s="35">
        <v>103.2</v>
      </c>
      <c r="N55" s="12">
        <f t="shared" si="5"/>
        <v>81.595499999999973</v>
      </c>
      <c r="O55" s="13">
        <f t="shared" si="6"/>
        <v>-20.934593023255843</v>
      </c>
      <c r="P55" s="12">
        <f t="shared" si="16"/>
        <v>-1.9594062661606706</v>
      </c>
      <c r="Q55" s="35">
        <v>63.6</v>
      </c>
      <c r="R55" s="12">
        <f t="shared" si="18"/>
        <v>53.199999999999989</v>
      </c>
      <c r="S55" s="13">
        <f t="shared" si="8"/>
        <v>-16.352201257861651</v>
      </c>
      <c r="T55" s="12">
        <f t="shared" si="17"/>
        <v>-4.3465501372497712</v>
      </c>
      <c r="U55" s="12">
        <f t="shared" si="21"/>
        <v>83.4</v>
      </c>
      <c r="V55" s="12">
        <f t="shared" si="10"/>
        <v>67.397749999999974</v>
      </c>
      <c r="W55" s="13">
        <f t="shared" si="11"/>
        <v>-19.18735011990411</v>
      </c>
      <c r="Y55" s="10">
        <v>40.9</v>
      </c>
      <c r="Z55" s="25">
        <f t="shared" si="20"/>
        <v>39.349379999999996</v>
      </c>
      <c r="AA55" s="26">
        <f t="shared" si="12"/>
        <v>-3.7912469437652874</v>
      </c>
      <c r="AD55" s="6">
        <v>90.6</v>
      </c>
      <c r="AE55" s="12">
        <f t="shared" si="22"/>
        <v>0</v>
      </c>
      <c r="AG55" s="33">
        <f>AVERAGE(AG5:AG54)</f>
        <v>155.82299999999998</v>
      </c>
      <c r="AH55" s="33">
        <f>AVERAGE(AH5:AH54)</f>
        <v>154.99455499999999</v>
      </c>
    </row>
    <row r="56" spans="1:34">
      <c r="A56" s="1">
        <v>2016</v>
      </c>
      <c r="B56" s="1">
        <v>4</v>
      </c>
      <c r="D56" s="11">
        <v>26.6</v>
      </c>
      <c r="E56" s="17">
        <f t="shared" si="1"/>
        <v>31.349999999999998</v>
      </c>
      <c r="F56" s="38">
        <v>94</v>
      </c>
      <c r="G56" s="19">
        <f t="shared" si="2"/>
        <v>17.857142857142833</v>
      </c>
      <c r="I56" s="19">
        <v>37.9</v>
      </c>
      <c r="J56" s="19">
        <f t="shared" si="3"/>
        <v>47.25</v>
      </c>
      <c r="K56" s="13">
        <f t="shared" si="4"/>
        <v>24.670184696569919</v>
      </c>
      <c r="M56" s="35">
        <v>81.099999999999994</v>
      </c>
      <c r="N56" s="12">
        <f t="shared" si="5"/>
        <v>92.024999999999991</v>
      </c>
      <c r="O56" s="13">
        <f t="shared" si="6"/>
        <v>13.471023427866839</v>
      </c>
      <c r="P56" s="12">
        <f t="shared" si="16"/>
        <v>0.36664871545820371</v>
      </c>
      <c r="Q56" s="35">
        <v>57.5</v>
      </c>
      <c r="R56" s="12">
        <f t="shared" si="18"/>
        <v>60</v>
      </c>
      <c r="S56" s="13">
        <f t="shared" si="8"/>
        <v>4.3478260869565162</v>
      </c>
      <c r="T56" s="12">
        <f t="shared" si="17"/>
        <v>-3.5414759752900395</v>
      </c>
      <c r="U56" s="12">
        <f t="shared" si="21"/>
        <v>69.3</v>
      </c>
      <c r="V56" s="12">
        <f t="shared" si="10"/>
        <v>76.012499999999989</v>
      </c>
      <c r="W56" s="13">
        <f t="shared" si="11"/>
        <v>9.6861471861471813</v>
      </c>
      <c r="Y56" s="10">
        <v>39.200000000000003</v>
      </c>
      <c r="Z56" s="25">
        <f t="shared" si="20"/>
        <v>44.379000000000005</v>
      </c>
      <c r="AA56" s="26">
        <f t="shared" si="12"/>
        <v>13.21173469387756</v>
      </c>
      <c r="AD56" s="6">
        <v>94</v>
      </c>
      <c r="AE56" s="12">
        <f t="shared" si="22"/>
        <v>0</v>
      </c>
      <c r="AH56" s="12">
        <f>AH55/AG55*100-100</f>
        <v>-0.53165771420135854</v>
      </c>
    </row>
    <row r="57" spans="1:34">
      <c r="A57" s="1">
        <v>2016</v>
      </c>
      <c r="B57" s="1">
        <v>5</v>
      </c>
      <c r="D57" s="11">
        <v>33.700000000000003</v>
      </c>
      <c r="E57" s="17">
        <f t="shared" si="1"/>
        <v>32.708499999999994</v>
      </c>
      <c r="F57" s="38">
        <v>95.3</v>
      </c>
      <c r="G57" s="19">
        <f t="shared" si="2"/>
        <v>-2.9421364985163478</v>
      </c>
      <c r="I57" s="19">
        <v>51.5</v>
      </c>
      <c r="J57" s="19">
        <f t="shared" si="3"/>
        <v>49.297499999999992</v>
      </c>
      <c r="K57" s="13">
        <f t="shared" si="4"/>
        <v>-4.2766990291262346</v>
      </c>
      <c r="M57" s="35">
        <v>88.6</v>
      </c>
      <c r="N57" s="12">
        <f t="shared" si="5"/>
        <v>96.012749999999983</v>
      </c>
      <c r="O57" s="13">
        <f t="shared" si="6"/>
        <v>8.3665349887133118</v>
      </c>
      <c r="P57" s="12">
        <f t="shared" si="16"/>
        <v>1.7171381794209697</v>
      </c>
      <c r="Q57" s="35">
        <v>67</v>
      </c>
      <c r="R57" s="12">
        <f t="shared" si="18"/>
        <v>62.599999999999994</v>
      </c>
      <c r="S57" s="13">
        <f t="shared" si="8"/>
        <v>-6.5671641791044948</v>
      </c>
      <c r="T57" s="12">
        <f t="shared" si="17"/>
        <v>-3.7785989344084192</v>
      </c>
      <c r="U57" s="12">
        <f t="shared" si="21"/>
        <v>77.8</v>
      </c>
      <c r="V57" s="12">
        <f t="shared" si="10"/>
        <v>79.306374999999989</v>
      </c>
      <c r="W57" s="13">
        <f t="shared" si="11"/>
        <v>1.9362146529562807</v>
      </c>
      <c r="Y57" s="10">
        <v>48.9</v>
      </c>
      <c r="Z57" s="25">
        <f t="shared" si="20"/>
        <v>46.30209</v>
      </c>
      <c r="AA57" s="26">
        <f t="shared" si="12"/>
        <v>-5.3126993865030556</v>
      </c>
      <c r="AD57" s="6">
        <v>95.3</v>
      </c>
      <c r="AE57" s="12">
        <f t="shared" si="22"/>
        <v>0</v>
      </c>
      <c r="AH57" s="8" t="s">
        <v>76</v>
      </c>
    </row>
    <row r="58" spans="1:34">
      <c r="A58" s="1">
        <v>2016</v>
      </c>
      <c r="B58" s="1">
        <v>6</v>
      </c>
      <c r="D58" s="11">
        <v>13.1</v>
      </c>
      <c r="E58" s="17">
        <f t="shared" si="1"/>
        <v>21.422499999999999</v>
      </c>
      <c r="F58" s="38">
        <v>84.5</v>
      </c>
      <c r="G58" s="19">
        <f t="shared" si="2"/>
        <v>63.530534351145036</v>
      </c>
      <c r="I58" s="19">
        <v>20.5</v>
      </c>
      <c r="J58" s="19">
        <f t="shared" si="3"/>
        <v>32.287500000000001</v>
      </c>
      <c r="K58" s="13">
        <f t="shared" si="4"/>
        <v>57.500000000000028</v>
      </c>
      <c r="M58" s="35">
        <v>40.299999999999997</v>
      </c>
      <c r="N58" s="12">
        <f t="shared" si="5"/>
        <v>62.883749999999999</v>
      </c>
      <c r="O58" s="13">
        <f t="shared" si="6"/>
        <v>56.039081885856092</v>
      </c>
      <c r="P58" s="12">
        <f t="shared" si="16"/>
        <v>0.71919481760722626</v>
      </c>
      <c r="Q58" s="35">
        <v>30.7</v>
      </c>
      <c r="R58" s="12">
        <f t="shared" si="18"/>
        <v>41</v>
      </c>
      <c r="S58" s="13">
        <f t="shared" si="8"/>
        <v>33.55048859934854</v>
      </c>
      <c r="T58" s="12">
        <f t="shared" si="17"/>
        <v>-6.6876561256768658</v>
      </c>
      <c r="U58" s="12">
        <f t="shared" si="21"/>
        <v>35.5</v>
      </c>
      <c r="V58" s="12">
        <f t="shared" si="10"/>
        <v>51.941874999999996</v>
      </c>
      <c r="W58" s="13">
        <f t="shared" si="11"/>
        <v>46.315140845070403</v>
      </c>
      <c r="Y58" s="10">
        <v>19.3</v>
      </c>
      <c r="Z58" s="25">
        <f t="shared" si="20"/>
        <v>30.32565</v>
      </c>
      <c r="AA58" s="26">
        <f t="shared" si="12"/>
        <v>57.127720207253873</v>
      </c>
      <c r="AD58" s="6">
        <v>84.5</v>
      </c>
      <c r="AE58" s="12">
        <f t="shared" si="22"/>
        <v>0</v>
      </c>
      <c r="AH58" s="6" t="s">
        <v>192</v>
      </c>
    </row>
    <row r="59" spans="1:34">
      <c r="A59" s="1">
        <v>2016</v>
      </c>
      <c r="B59" s="1">
        <v>7</v>
      </c>
      <c r="D59" s="11">
        <v>21.3</v>
      </c>
      <c r="E59" s="17">
        <f t="shared" si="1"/>
        <v>26.020500000000006</v>
      </c>
      <c r="F59" s="38">
        <v>88.9</v>
      </c>
      <c r="G59" s="19">
        <f t="shared" si="2"/>
        <v>22.161971830985934</v>
      </c>
      <c r="I59" s="19">
        <v>32.4</v>
      </c>
      <c r="J59" s="19">
        <f t="shared" si="3"/>
        <v>39.217500000000008</v>
      </c>
      <c r="K59" s="13">
        <f t="shared" si="4"/>
        <v>21.041666666666686</v>
      </c>
      <c r="M59" s="35">
        <v>65.900000000000006</v>
      </c>
      <c r="N59" s="12">
        <f t="shared" si="5"/>
        <v>76.38075000000002</v>
      </c>
      <c r="O59" s="13">
        <f t="shared" si="6"/>
        <v>15.90402124430959</v>
      </c>
      <c r="P59" s="12">
        <f t="shared" si="16"/>
        <v>-0.55562764445837765</v>
      </c>
      <c r="Q59" s="35">
        <v>48.2</v>
      </c>
      <c r="R59" s="12">
        <f t="shared" si="18"/>
        <v>49.800000000000011</v>
      </c>
      <c r="S59" s="13">
        <f t="shared" si="8"/>
        <v>3.3195020746888133</v>
      </c>
      <c r="T59" s="12">
        <f t="shared" si="17"/>
        <v>-10.126092845324919</v>
      </c>
      <c r="U59" s="12">
        <f t="shared" si="21"/>
        <v>57.050000000000004</v>
      </c>
      <c r="V59" s="12">
        <f t="shared" si="10"/>
        <v>63.090375000000016</v>
      </c>
      <c r="W59" s="13">
        <f t="shared" si="11"/>
        <v>10.587861524978109</v>
      </c>
      <c r="Y59" s="10">
        <v>36.799999999999997</v>
      </c>
      <c r="Z59" s="25">
        <f t="shared" si="20"/>
        <v>36.834570000000006</v>
      </c>
      <c r="AA59" s="26">
        <f t="shared" si="12"/>
        <v>9.3940217391335068E-2</v>
      </c>
      <c r="AD59" s="6">
        <v>88.9</v>
      </c>
      <c r="AE59" s="12">
        <f t="shared" si="22"/>
        <v>0</v>
      </c>
      <c r="AH59" s="6" t="s">
        <v>193</v>
      </c>
    </row>
    <row r="60" spans="1:34">
      <c r="A60" s="1">
        <v>2016</v>
      </c>
      <c r="B60" s="1">
        <v>8</v>
      </c>
      <c r="D60" s="11">
        <v>33</v>
      </c>
      <c r="E60" s="17">
        <f t="shared" si="1"/>
        <v>24.139499999999991</v>
      </c>
      <c r="F60" s="38">
        <v>87.1</v>
      </c>
      <c r="G60" s="19">
        <f t="shared" si="2"/>
        <v>-26.850000000000023</v>
      </c>
      <c r="I60" s="19">
        <v>50.2</v>
      </c>
      <c r="J60" s="19">
        <f t="shared" si="3"/>
        <v>36.382499999999993</v>
      </c>
      <c r="K60" s="13">
        <f t="shared" si="4"/>
        <v>-27.524900398406388</v>
      </c>
      <c r="M60" s="35">
        <v>78.5</v>
      </c>
      <c r="N60" s="12">
        <f t="shared" si="5"/>
        <v>70.859249999999975</v>
      </c>
      <c r="O60" s="13">
        <f t="shared" si="6"/>
        <v>-9.733439490445889</v>
      </c>
      <c r="P60" s="12">
        <f t="shared" si="16"/>
        <v>0.40988790685047444</v>
      </c>
      <c r="Q60" s="35">
        <v>59.9</v>
      </c>
      <c r="R60" s="12">
        <f t="shared" si="18"/>
        <v>46.199999999999989</v>
      </c>
      <c r="S60" s="13">
        <f t="shared" si="8"/>
        <v>-22.871452420701189</v>
      </c>
      <c r="T60" s="12">
        <f t="shared" si="17"/>
        <v>-11.1424150876152</v>
      </c>
      <c r="U60" s="12">
        <f t="shared" si="21"/>
        <v>69.2</v>
      </c>
      <c r="V60" s="12">
        <f t="shared" si="10"/>
        <v>58.529624999999982</v>
      </c>
      <c r="W60" s="13">
        <f t="shared" si="11"/>
        <v>-15.419617052023142</v>
      </c>
      <c r="Y60" s="10">
        <v>50.4</v>
      </c>
      <c r="Z60" s="25">
        <f t="shared" si="20"/>
        <v>34.171829999999993</v>
      </c>
      <c r="AA60" s="26">
        <f t="shared" si="12"/>
        <v>-32.198750000000004</v>
      </c>
      <c r="AD60" s="6">
        <v>87.1</v>
      </c>
      <c r="AE60" s="12">
        <f t="shared" si="22"/>
        <v>0</v>
      </c>
      <c r="AH60" s="8" t="s">
        <v>77</v>
      </c>
    </row>
    <row r="61" spans="1:34">
      <c r="A61" s="1">
        <v>2016</v>
      </c>
      <c r="B61" s="1">
        <v>9</v>
      </c>
      <c r="D61" s="11">
        <v>27.7</v>
      </c>
      <c r="E61" s="17">
        <f t="shared" si="1"/>
        <v>25.811500000000002</v>
      </c>
      <c r="F61" s="38">
        <v>88.7</v>
      </c>
      <c r="G61" s="19">
        <f t="shared" si="2"/>
        <v>-6.8176895306859109</v>
      </c>
      <c r="I61" s="19">
        <v>44.6</v>
      </c>
      <c r="J61" s="19">
        <f t="shared" si="3"/>
        <v>38.902500000000003</v>
      </c>
      <c r="K61" s="13">
        <f t="shared" si="4"/>
        <v>-12.774663677130036</v>
      </c>
      <c r="M61" s="35">
        <v>72.599999999999994</v>
      </c>
      <c r="N61" s="12">
        <f t="shared" si="5"/>
        <v>75.767250000000004</v>
      </c>
      <c r="O61" s="13">
        <f t="shared" si="6"/>
        <v>4.3626033057851288</v>
      </c>
      <c r="P61" s="12">
        <f t="shared" si="16"/>
        <v>2.1990087552574398</v>
      </c>
      <c r="Q61" s="35">
        <v>53.9</v>
      </c>
      <c r="R61" s="12">
        <f t="shared" si="18"/>
        <v>49.400000000000006</v>
      </c>
      <c r="S61" s="13">
        <f t="shared" si="8"/>
        <v>-8.3487940630797652</v>
      </c>
      <c r="T61" s="12">
        <f t="shared" si="17"/>
        <v>-10.829984855357326</v>
      </c>
      <c r="U61" s="12">
        <f t="shared" si="21"/>
        <v>63.25</v>
      </c>
      <c r="V61" s="12">
        <f t="shared" si="10"/>
        <v>62.583625000000005</v>
      </c>
      <c r="W61" s="13">
        <f t="shared" si="11"/>
        <v>-1.0535573122529627</v>
      </c>
      <c r="Y61" s="10">
        <v>37.4</v>
      </c>
      <c r="Z61" s="25">
        <f t="shared" si="20"/>
        <v>36.538710000000009</v>
      </c>
      <c r="AA61" s="26">
        <f t="shared" si="12"/>
        <v>-2.3029144385026399</v>
      </c>
      <c r="AD61" s="6">
        <v>88.7</v>
      </c>
      <c r="AE61" s="12">
        <f t="shared" si="22"/>
        <v>0</v>
      </c>
      <c r="AH61" s="8" t="s">
        <v>78</v>
      </c>
    </row>
    <row r="62" spans="1:34">
      <c r="A62" s="1">
        <v>2016</v>
      </c>
      <c r="B62" s="1">
        <v>10</v>
      </c>
      <c r="D62" s="11">
        <v>22.8</v>
      </c>
      <c r="E62" s="17">
        <f t="shared" si="1"/>
        <v>22.571999999999992</v>
      </c>
      <c r="F62" s="38">
        <v>85.6</v>
      </c>
      <c r="G62" s="19">
        <f t="shared" si="2"/>
        <v>-1.0000000000000284</v>
      </c>
      <c r="I62" s="19">
        <v>33.4</v>
      </c>
      <c r="J62" s="19">
        <f t="shared" si="3"/>
        <v>34.019999999999989</v>
      </c>
      <c r="K62" s="13">
        <f t="shared" si="4"/>
        <v>1.8562874251496737</v>
      </c>
      <c r="M62" s="35">
        <v>55.6</v>
      </c>
      <c r="N62" s="12">
        <f t="shared" si="5"/>
        <v>66.257999999999981</v>
      </c>
      <c r="O62" s="13">
        <f t="shared" si="6"/>
        <v>19.169064748201393</v>
      </c>
      <c r="P62" s="12">
        <f t="shared" si="16"/>
        <v>2.1226980403619802</v>
      </c>
      <c r="Q62" s="35">
        <v>43.5</v>
      </c>
      <c r="R62" s="12">
        <f t="shared" si="18"/>
        <v>43.199999999999989</v>
      </c>
      <c r="S62" s="13">
        <f t="shared" si="8"/>
        <v>-0.68965517241382202</v>
      </c>
      <c r="T62" s="12">
        <f t="shared" si="17"/>
        <v>-10.766219091907226</v>
      </c>
      <c r="U62" s="12">
        <f t="shared" si="21"/>
        <v>49.55</v>
      </c>
      <c r="V62" s="12">
        <f t="shared" si="10"/>
        <v>54.728999999999985</v>
      </c>
      <c r="W62" s="13">
        <f t="shared" si="11"/>
        <v>10.452068617558012</v>
      </c>
      <c r="Y62" s="10">
        <v>30</v>
      </c>
      <c r="Z62" s="25">
        <f t="shared" si="20"/>
        <v>31.952879999999993</v>
      </c>
      <c r="AA62" s="26">
        <f t="shared" si="12"/>
        <v>6.5095999999999776</v>
      </c>
      <c r="AD62" s="6">
        <v>85.6</v>
      </c>
      <c r="AE62" s="12">
        <f t="shared" si="22"/>
        <v>0</v>
      </c>
    </row>
    <row r="63" spans="1:34">
      <c r="A63" s="1">
        <v>2016</v>
      </c>
      <c r="B63" s="1">
        <v>11</v>
      </c>
      <c r="D63" s="11">
        <v>14</v>
      </c>
      <c r="E63" s="17">
        <f t="shared" si="1"/>
        <v>13.480500000000005</v>
      </c>
      <c r="F63" s="38">
        <v>76.900000000000006</v>
      </c>
      <c r="G63" s="19">
        <f t="shared" si="2"/>
        <v>-3.7107142857142605</v>
      </c>
      <c r="I63" s="19">
        <v>21.4</v>
      </c>
      <c r="J63" s="19">
        <f t="shared" si="3"/>
        <v>20.31750000000001</v>
      </c>
      <c r="K63" s="13">
        <f t="shared" si="4"/>
        <v>-5.0584112149532245</v>
      </c>
      <c r="M63" s="35">
        <v>44.9</v>
      </c>
      <c r="N63" s="12">
        <f t="shared" si="5"/>
        <v>39.570750000000018</v>
      </c>
      <c r="O63" s="13">
        <f t="shared" si="6"/>
        <v>-11.869153674832916</v>
      </c>
      <c r="P63" s="12">
        <f t="shared" si="16"/>
        <v>0.71329012321184437</v>
      </c>
      <c r="Q63" s="35">
        <v>34.299999999999997</v>
      </c>
      <c r="R63" s="12">
        <f t="shared" si="18"/>
        <v>25.800000000000011</v>
      </c>
      <c r="S63" s="13">
        <f t="shared" si="8"/>
        <v>-24.781341107871683</v>
      </c>
      <c r="T63" s="12">
        <f t="shared" si="17"/>
        <v>-10.988397605521021</v>
      </c>
      <c r="U63" s="12">
        <f t="shared" si="21"/>
        <v>39.599999999999994</v>
      </c>
      <c r="V63" s="12">
        <f t="shared" si="10"/>
        <v>32.685375000000015</v>
      </c>
      <c r="W63" s="13">
        <f t="shared" si="11"/>
        <v>-17.461174242424192</v>
      </c>
      <c r="Y63" s="10">
        <v>22.4</v>
      </c>
      <c r="Z63" s="25">
        <f t="shared" si="20"/>
        <v>19.08297000000001</v>
      </c>
      <c r="AA63" s="26">
        <f t="shared" si="12"/>
        <v>-14.808169642857095</v>
      </c>
      <c r="AD63" s="6">
        <v>76.900000000000006</v>
      </c>
      <c r="AE63" s="12">
        <f t="shared" si="22"/>
        <v>0</v>
      </c>
    </row>
    <row r="64" spans="1:34">
      <c r="A64" s="1">
        <v>2016</v>
      </c>
      <c r="B64" s="1">
        <v>12</v>
      </c>
      <c r="D64" s="11">
        <v>11</v>
      </c>
      <c r="E64" s="17">
        <f t="shared" si="1"/>
        <v>9.1959999999999962</v>
      </c>
      <c r="F64" s="38">
        <v>72.8</v>
      </c>
      <c r="G64" s="19">
        <f t="shared" si="2"/>
        <v>-16.400000000000034</v>
      </c>
      <c r="I64" s="19">
        <v>18.5</v>
      </c>
      <c r="J64" s="19">
        <f t="shared" si="3"/>
        <v>13.859999999999996</v>
      </c>
      <c r="K64" s="13">
        <f t="shared" si="4"/>
        <v>-25.081081081081109</v>
      </c>
      <c r="M64" s="35">
        <v>33.200000000000003</v>
      </c>
      <c r="N64" s="12">
        <f t="shared" si="5"/>
        <v>26.993999999999989</v>
      </c>
      <c r="O64" s="13">
        <f t="shared" si="6"/>
        <v>-18.692771084337394</v>
      </c>
      <c r="P64" s="12">
        <f t="shared" si="16"/>
        <v>-2.5839688271416779</v>
      </c>
      <c r="Q64" s="35">
        <v>26.1</v>
      </c>
      <c r="R64" s="12">
        <f t="shared" si="18"/>
        <v>17.599999999999994</v>
      </c>
      <c r="S64" s="13">
        <f t="shared" si="8"/>
        <v>-32.567049808429147</v>
      </c>
      <c r="T64" s="12">
        <f t="shared" si="17"/>
        <v>-12.685988841707314</v>
      </c>
      <c r="U64" s="12">
        <f t="shared" si="21"/>
        <v>29.650000000000002</v>
      </c>
      <c r="V64" s="12">
        <f t="shared" si="10"/>
        <v>22.29699999999999</v>
      </c>
      <c r="W64" s="13">
        <f t="shared" si="11"/>
        <v>-24.799325463743713</v>
      </c>
      <c r="Y64" s="10">
        <v>17.600000000000001</v>
      </c>
      <c r="Z64" s="25">
        <f t="shared" si="20"/>
        <v>13.017839999999996</v>
      </c>
      <c r="AA64" s="26">
        <f t="shared" si="12"/>
        <v>-26.035000000000025</v>
      </c>
      <c r="AD64" s="6">
        <v>72.8</v>
      </c>
      <c r="AE64" s="12">
        <f t="shared" si="22"/>
        <v>0</v>
      </c>
    </row>
    <row r="65" spans="1:31">
      <c r="A65" s="1">
        <v>2017</v>
      </c>
      <c r="B65" s="1">
        <v>1</v>
      </c>
      <c r="D65" s="11">
        <v>18.399999999999999</v>
      </c>
      <c r="E65" s="17">
        <f t="shared" si="1"/>
        <v>11.390500000000005</v>
      </c>
      <c r="F65" s="38">
        <v>74.900000000000006</v>
      </c>
      <c r="G65" s="19">
        <f t="shared" si="2"/>
        <v>-38.095108695652144</v>
      </c>
      <c r="I65" s="19">
        <v>26.1</v>
      </c>
      <c r="J65" s="19">
        <f t="shared" si="3"/>
        <v>17.167500000000008</v>
      </c>
      <c r="K65" s="13">
        <f t="shared" si="4"/>
        <v>-34.224137931034463</v>
      </c>
      <c r="M65" s="35">
        <v>47.1</v>
      </c>
      <c r="N65" s="12">
        <f t="shared" si="5"/>
        <v>33.435750000000013</v>
      </c>
      <c r="O65" s="13">
        <f t="shared" si="6"/>
        <v>-29.011146496815272</v>
      </c>
      <c r="P65" s="12">
        <f t="shared" si="16"/>
        <v>-4.582210390741543</v>
      </c>
      <c r="Q65" s="35">
        <v>35.299999999999997</v>
      </c>
      <c r="R65" s="12">
        <f t="shared" si="18"/>
        <v>21.800000000000011</v>
      </c>
      <c r="S65" s="13">
        <f t="shared" si="8"/>
        <v>-38.24362606232291</v>
      </c>
      <c r="T65" s="12">
        <f t="shared" si="17"/>
        <v>-12.463756117028575</v>
      </c>
      <c r="U65" s="12">
        <f t="shared" si="21"/>
        <v>41.2</v>
      </c>
      <c r="V65" s="12">
        <f t="shared" si="10"/>
        <v>27.617875000000012</v>
      </c>
      <c r="W65" s="13">
        <f t="shared" si="11"/>
        <v>-32.966322815533957</v>
      </c>
      <c r="Y65" s="10">
        <v>28.1</v>
      </c>
      <c r="Z65" s="25">
        <f t="shared" si="20"/>
        <v>16.12437000000001</v>
      </c>
      <c r="AA65" s="26">
        <f t="shared" si="12"/>
        <v>-42.617900355871853</v>
      </c>
      <c r="AD65" s="6">
        <v>74.900000000000006</v>
      </c>
      <c r="AE65" s="12">
        <f t="shared" si="22"/>
        <v>0</v>
      </c>
    </row>
    <row r="66" spans="1:31">
      <c r="A66" s="1">
        <v>2017</v>
      </c>
      <c r="B66" s="1">
        <v>2</v>
      </c>
      <c r="D66" s="11">
        <v>14.4</v>
      </c>
      <c r="E66" s="17">
        <f t="shared" si="1"/>
        <v>11.494999999999999</v>
      </c>
      <c r="F66" s="38">
        <v>75</v>
      </c>
      <c r="G66" s="19">
        <f t="shared" si="2"/>
        <v>-20.173611111111128</v>
      </c>
      <c r="I66" s="19">
        <v>26.4</v>
      </c>
      <c r="J66" s="19">
        <f t="shared" si="3"/>
        <v>17.324999999999999</v>
      </c>
      <c r="K66" s="13">
        <f t="shared" si="4"/>
        <v>-34.375</v>
      </c>
      <c r="M66" s="35">
        <v>37.1</v>
      </c>
      <c r="N66" s="12">
        <f t="shared" si="5"/>
        <v>33.7425</v>
      </c>
      <c r="O66" s="13">
        <f t="shared" si="6"/>
        <v>-9.049865229110523</v>
      </c>
      <c r="P66" s="12">
        <f t="shared" si="16"/>
        <v>-4.1681029716531182</v>
      </c>
      <c r="Q66" s="35">
        <v>29</v>
      </c>
      <c r="R66" s="12">
        <f t="shared" si="18"/>
        <v>22</v>
      </c>
      <c r="S66" s="13">
        <f t="shared" si="8"/>
        <v>-24.137931034482762</v>
      </c>
      <c r="T66" s="12">
        <f t="shared" si="17"/>
        <v>-10.164317666690769</v>
      </c>
      <c r="U66" s="12">
        <f t="shared" si="21"/>
        <v>33.049999999999997</v>
      </c>
      <c r="V66" s="12">
        <f t="shared" si="10"/>
        <v>27.87125</v>
      </c>
      <c r="W66" s="13">
        <f t="shared" si="11"/>
        <v>-15.66944024205749</v>
      </c>
      <c r="Y66" s="10">
        <v>22</v>
      </c>
      <c r="Z66" s="25">
        <f t="shared" si="20"/>
        <v>16.272300000000001</v>
      </c>
      <c r="AA66" s="26">
        <f t="shared" si="12"/>
        <v>-26.034999999999997</v>
      </c>
      <c r="AD66" s="6">
        <v>75</v>
      </c>
      <c r="AE66" s="12">
        <f t="shared" si="22"/>
        <v>0</v>
      </c>
    </row>
    <row r="67" spans="1:31">
      <c r="A67" s="1">
        <v>2017</v>
      </c>
      <c r="B67" s="1">
        <v>3</v>
      </c>
      <c r="D67" s="11">
        <v>11.3</v>
      </c>
      <c r="E67" s="17">
        <f t="shared" si="1"/>
        <v>10.345500000000005</v>
      </c>
      <c r="F67" s="38">
        <v>73.900000000000006</v>
      </c>
      <c r="G67" s="19">
        <f t="shared" si="2"/>
        <v>-8.4469026548672161</v>
      </c>
      <c r="I67" s="19">
        <v>17.7</v>
      </c>
      <c r="J67" s="19">
        <f t="shared" si="3"/>
        <v>15.592500000000008</v>
      </c>
      <c r="K67" s="13">
        <f t="shared" si="4"/>
        <v>-11.906779661016898</v>
      </c>
      <c r="M67" s="35">
        <v>31.7</v>
      </c>
      <c r="N67" s="12">
        <f t="shared" si="5"/>
        <v>30.368250000000018</v>
      </c>
      <c r="O67" s="13">
        <f t="shared" si="6"/>
        <v>-4.2011041009463241</v>
      </c>
      <c r="P67" s="12">
        <f t="shared" si="16"/>
        <v>-4.6317648179961886</v>
      </c>
      <c r="Q67" s="35">
        <v>21.9</v>
      </c>
      <c r="R67" s="12">
        <f t="shared" si="18"/>
        <v>19.800000000000011</v>
      </c>
      <c r="S67" s="13">
        <f t="shared" si="8"/>
        <v>-9.5890410958903516</v>
      </c>
      <c r="T67" s="12">
        <f t="shared" si="17"/>
        <v>-9.5332655335849186</v>
      </c>
      <c r="U67" s="12">
        <f t="shared" si="21"/>
        <v>26.799999999999997</v>
      </c>
      <c r="V67" s="12">
        <f t="shared" si="10"/>
        <v>25.084125000000014</v>
      </c>
      <c r="W67" s="13">
        <f t="shared" si="11"/>
        <v>-6.402518656716353</v>
      </c>
      <c r="Y67" s="10">
        <v>25.4</v>
      </c>
      <c r="Z67" s="25">
        <f t="shared" si="20"/>
        <v>14.645070000000009</v>
      </c>
      <c r="AA67" s="26">
        <f t="shared" si="12"/>
        <v>-42.342244094488144</v>
      </c>
      <c r="AD67" s="6">
        <v>73.900000000000006</v>
      </c>
      <c r="AE67" s="12">
        <f t="shared" si="22"/>
        <v>0</v>
      </c>
    </row>
    <row r="68" spans="1:31">
      <c r="A68" s="1">
        <v>2017</v>
      </c>
      <c r="B68" s="1">
        <v>4</v>
      </c>
      <c r="D68" s="11">
        <v>21.5</v>
      </c>
      <c r="E68" s="17">
        <f t="shared" si="1"/>
        <v>17.555999999999997</v>
      </c>
      <c r="F68" s="38">
        <v>80.8</v>
      </c>
      <c r="G68" s="19">
        <f t="shared" si="2"/>
        <v>-18.344186046511638</v>
      </c>
      <c r="I68" s="19">
        <v>32.299999999999997</v>
      </c>
      <c r="J68" s="19">
        <f t="shared" si="3"/>
        <v>26.459999999999994</v>
      </c>
      <c r="K68" s="13">
        <f t="shared" si="4"/>
        <v>-18.080495356037162</v>
      </c>
      <c r="M68" s="35">
        <v>54.3</v>
      </c>
      <c r="N68" s="12">
        <f t="shared" si="5"/>
        <v>51.533999999999992</v>
      </c>
      <c r="O68" s="13">
        <f t="shared" si="6"/>
        <v>-5.0939226519337097</v>
      </c>
      <c r="P68" s="12">
        <f t="shared" si="16"/>
        <v>-4.6095699092180604</v>
      </c>
      <c r="Q68" s="35">
        <v>33.9</v>
      </c>
      <c r="R68" s="12">
        <f t="shared" si="18"/>
        <v>33.599999999999994</v>
      </c>
      <c r="S68" s="13">
        <f t="shared" si="8"/>
        <v>-0.88495575221240586</v>
      </c>
      <c r="T68" s="12">
        <f t="shared" si="17"/>
        <v>-8.0535344910459994</v>
      </c>
      <c r="U68" s="12">
        <f t="shared" si="21"/>
        <v>44.099999999999994</v>
      </c>
      <c r="V68" s="12">
        <f t="shared" si="10"/>
        <v>42.566999999999993</v>
      </c>
      <c r="W68" s="13">
        <f t="shared" si="11"/>
        <v>-3.4761904761904816</v>
      </c>
      <c r="Y68" s="10">
        <v>30.4</v>
      </c>
      <c r="Z68" s="25">
        <f t="shared" si="20"/>
        <v>24.852239999999998</v>
      </c>
      <c r="AA68" s="26">
        <f t="shared" si="12"/>
        <v>-18.249210526315792</v>
      </c>
      <c r="AD68" s="6">
        <v>80.8</v>
      </c>
      <c r="AE68" s="12">
        <f t="shared" si="22"/>
        <v>0</v>
      </c>
    </row>
    <row r="69" spans="1:31">
      <c r="A69" s="1">
        <v>2017</v>
      </c>
      <c r="B69" s="1">
        <v>5</v>
      </c>
      <c r="D69" s="6">
        <v>12.5</v>
      </c>
      <c r="E69" s="17">
        <f t="shared" si="1"/>
        <v>11.704000000000002</v>
      </c>
      <c r="F69" s="38">
        <v>75.2</v>
      </c>
      <c r="G69" s="19">
        <f t="shared" si="2"/>
        <v>-6.3679999999999808</v>
      </c>
      <c r="I69" s="19">
        <v>18.899999999999999</v>
      </c>
      <c r="J69" s="19">
        <f t="shared" si="3"/>
        <v>17.640000000000004</v>
      </c>
      <c r="K69" s="13">
        <f t="shared" si="4"/>
        <v>-6.666666666666643</v>
      </c>
      <c r="M69" s="35">
        <v>36.9</v>
      </c>
      <c r="N69" s="12">
        <f t="shared" si="5"/>
        <v>34.356000000000009</v>
      </c>
      <c r="O69" s="13">
        <f t="shared" si="6"/>
        <v>-6.8943089430893991</v>
      </c>
      <c r="P69" s="12">
        <f t="shared" si="16"/>
        <v>-3.1117591863978951</v>
      </c>
      <c r="Q69" s="35">
        <v>24</v>
      </c>
      <c r="R69" s="12">
        <f t="shared" si="18"/>
        <v>22.400000000000006</v>
      </c>
      <c r="S69" s="13">
        <f t="shared" si="8"/>
        <v>-6.666666666666643</v>
      </c>
      <c r="T69" s="12">
        <f t="shared" si="17"/>
        <v>-5.333357202834609</v>
      </c>
      <c r="U69" s="12">
        <f t="shared" si="21"/>
        <v>30.45</v>
      </c>
      <c r="V69" s="12">
        <f t="shared" si="10"/>
        <v>28.378000000000007</v>
      </c>
      <c r="W69" s="13">
        <f t="shared" si="11"/>
        <v>-6.8045977011493903</v>
      </c>
      <c r="Y69" s="10">
        <v>18.100000000000001</v>
      </c>
      <c r="Z69" s="25">
        <f t="shared" ref="Z69:Z96" si="23">(F69-64)*1.4793</f>
        <v>16.568160000000006</v>
      </c>
      <c r="AA69" s="26">
        <f t="shared" si="12"/>
        <v>-8.4632044198894789</v>
      </c>
      <c r="AD69" s="6">
        <v>75.2</v>
      </c>
      <c r="AE69" s="12">
        <f t="shared" si="22"/>
        <v>0</v>
      </c>
    </row>
    <row r="70" spans="1:31">
      <c r="A70" s="1">
        <v>2017</v>
      </c>
      <c r="B70" s="1">
        <v>6</v>
      </c>
      <c r="D70" s="6">
        <v>15</v>
      </c>
      <c r="E70" s="17">
        <f t="shared" ref="E70:E89" si="24">(F70-64)*1.045</f>
        <v>13.689499999999994</v>
      </c>
      <c r="F70" s="38">
        <v>77.099999999999994</v>
      </c>
      <c r="G70" s="19">
        <f t="shared" ref="G70:G89" si="25">E70/D70*100-100</f>
        <v>-8.7366666666667214</v>
      </c>
      <c r="I70" s="19">
        <v>19.2</v>
      </c>
      <c r="J70" s="19">
        <f t="shared" ref="J70:J134" si="26">(F70-64)*1.575</f>
        <v>20.63249999999999</v>
      </c>
      <c r="K70" s="13">
        <f t="shared" ref="K70:K134" si="27">(J70/I70)*100-100</f>
        <v>7.4609374999999432</v>
      </c>
      <c r="M70" s="35">
        <v>43.6</v>
      </c>
      <c r="N70" s="12">
        <f t="shared" ref="N70:N134" si="28">(F70-64)*3.0675</f>
        <v>40.184249999999984</v>
      </c>
      <c r="O70" s="13">
        <f t="shared" ref="O70:O134" si="29">N70/M70*100-100</f>
        <v>-7.8342889908257263</v>
      </c>
      <c r="P70" s="12">
        <f t="shared" si="16"/>
        <v>-1.031072716986575</v>
      </c>
      <c r="Q70" s="35">
        <v>28.2</v>
      </c>
      <c r="R70" s="12">
        <f t="shared" ref="R70:R134" si="30">(F70-64)*2</f>
        <v>26.199999999999989</v>
      </c>
      <c r="S70" s="13">
        <f t="shared" ref="S70:S134" si="31">R70/Q70*100-100</f>
        <v>-7.0921985815603108</v>
      </c>
      <c r="T70" s="12">
        <f t="shared" si="17"/>
        <v>-2.7467709362215627</v>
      </c>
      <c r="U70" s="12">
        <f t="shared" ref="U70:U134" si="32">(M70+Q70)/2</f>
        <v>35.9</v>
      </c>
      <c r="V70" s="12">
        <f t="shared" ref="V70:V134" si="33">(N70+R70)/2</f>
        <v>33.19212499999999</v>
      </c>
      <c r="W70" s="13">
        <f t="shared" ref="W70:W134" si="34">V70/U70*100-100</f>
        <v>-7.5428272980501561</v>
      </c>
      <c r="Y70" s="10">
        <v>18</v>
      </c>
      <c r="Z70" s="25">
        <f t="shared" si="23"/>
        <v>19.378829999999994</v>
      </c>
      <c r="AA70" s="26">
        <f t="shared" ref="AA70:AA95" si="35">Z70/Y70*100-100</f>
        <v>7.6601666666666262</v>
      </c>
      <c r="AD70" s="6">
        <v>77.099999999999994</v>
      </c>
      <c r="AE70" s="12">
        <f t="shared" si="22"/>
        <v>0</v>
      </c>
    </row>
    <row r="71" spans="1:31">
      <c r="A71" s="1">
        <v>2017</v>
      </c>
      <c r="B71" s="1">
        <v>7</v>
      </c>
      <c r="D71" s="6">
        <v>11.5</v>
      </c>
      <c r="E71" s="17">
        <f t="shared" si="24"/>
        <v>16.615500000000004</v>
      </c>
      <c r="F71" s="38">
        <v>79.900000000000006</v>
      </c>
      <c r="G71" s="19">
        <f t="shared" si="25"/>
        <v>44.482608695652203</v>
      </c>
      <c r="I71" s="19">
        <v>17.8</v>
      </c>
      <c r="J71" s="19">
        <f t="shared" si="26"/>
        <v>25.042500000000008</v>
      </c>
      <c r="K71" s="13">
        <f t="shared" si="27"/>
        <v>40.688202247191043</v>
      </c>
      <c r="M71" s="35">
        <v>37</v>
      </c>
      <c r="N71" s="12">
        <f t="shared" si="28"/>
        <v>48.773250000000019</v>
      </c>
      <c r="O71" s="13">
        <f t="shared" si="29"/>
        <v>31.819594594594633</v>
      </c>
      <c r="P71" s="12">
        <f t="shared" si="16"/>
        <v>-0.33747662965122832</v>
      </c>
      <c r="Q71" s="35">
        <v>21.3</v>
      </c>
      <c r="R71" s="12">
        <f t="shared" si="30"/>
        <v>31.800000000000011</v>
      </c>
      <c r="S71" s="13">
        <f t="shared" si="31"/>
        <v>49.295774647887356</v>
      </c>
      <c r="T71" s="12">
        <f t="shared" si="17"/>
        <v>-1.0092993137799517</v>
      </c>
      <c r="U71" s="12">
        <f t="shared" si="32"/>
        <v>29.15</v>
      </c>
      <c r="V71" s="12">
        <f t="shared" si="33"/>
        <v>40.286625000000015</v>
      </c>
      <c r="W71" s="13">
        <f t="shared" si="34"/>
        <v>38.204545454545496</v>
      </c>
      <c r="Y71" s="10">
        <v>18.8</v>
      </c>
      <c r="Z71" s="25">
        <f t="shared" si="23"/>
        <v>23.520870000000009</v>
      </c>
      <c r="AA71" s="26">
        <f t="shared" si="35"/>
        <v>25.111010638297927</v>
      </c>
      <c r="AD71" s="6">
        <v>79.900000000000006</v>
      </c>
      <c r="AE71" s="12">
        <f t="shared" si="22"/>
        <v>0</v>
      </c>
    </row>
    <row r="72" spans="1:31">
      <c r="A72" s="1">
        <v>2017</v>
      </c>
      <c r="B72" s="1">
        <v>8</v>
      </c>
      <c r="D72" s="6">
        <v>22.8</v>
      </c>
      <c r="E72" s="17">
        <f t="shared" si="24"/>
        <v>16.510999999999996</v>
      </c>
      <c r="F72" s="38">
        <v>79.8</v>
      </c>
      <c r="G72" s="19">
        <f t="shared" si="25"/>
        <v>-27.583333333333357</v>
      </c>
      <c r="I72" s="19">
        <v>32.6</v>
      </c>
      <c r="J72" s="19">
        <f t="shared" si="26"/>
        <v>24.884999999999994</v>
      </c>
      <c r="K72" s="13">
        <f t="shared" si="27"/>
        <v>-23.665644171779164</v>
      </c>
      <c r="M72" s="35">
        <v>57.5</v>
      </c>
      <c r="N72" s="12">
        <f t="shared" si="28"/>
        <v>48.466499999999989</v>
      </c>
      <c r="O72" s="13">
        <f t="shared" si="29"/>
        <v>-15.710434782608715</v>
      </c>
      <c r="P72" s="12">
        <f t="shared" si="16"/>
        <v>-0.9786253983415657</v>
      </c>
      <c r="Q72" s="35">
        <v>36.6</v>
      </c>
      <c r="R72" s="12">
        <f t="shared" si="30"/>
        <v>31.599999999999994</v>
      </c>
      <c r="S72" s="13">
        <f t="shared" si="31"/>
        <v>-13.661202185792362</v>
      </c>
      <c r="T72" s="12">
        <f t="shared" si="17"/>
        <v>0.18543083303939292</v>
      </c>
      <c r="U72" s="12">
        <f t="shared" si="32"/>
        <v>47.05</v>
      </c>
      <c r="V72" s="12">
        <f t="shared" si="33"/>
        <v>40.033249999999995</v>
      </c>
      <c r="W72" s="13">
        <f t="shared" si="34"/>
        <v>-14.913390010626998</v>
      </c>
      <c r="Y72" s="10">
        <v>25</v>
      </c>
      <c r="Z72" s="25">
        <f t="shared" si="23"/>
        <v>23.372939999999996</v>
      </c>
      <c r="AA72" s="26">
        <f t="shared" si="35"/>
        <v>-6.5082400000000149</v>
      </c>
      <c r="AD72" s="6">
        <v>79.8</v>
      </c>
      <c r="AE72" s="12">
        <f t="shared" si="22"/>
        <v>0</v>
      </c>
    </row>
    <row r="73" spans="1:31">
      <c r="A73" s="1">
        <v>2017</v>
      </c>
      <c r="B73" s="1">
        <v>9</v>
      </c>
      <c r="D73" s="6">
        <v>34.6</v>
      </c>
      <c r="E73" s="17">
        <f t="shared" si="24"/>
        <v>29.573499999999996</v>
      </c>
      <c r="F73" s="38">
        <v>92.3</v>
      </c>
      <c r="G73" s="19">
        <f t="shared" si="25"/>
        <v>-14.527456647398864</v>
      </c>
      <c r="I73" s="19">
        <v>43.7</v>
      </c>
      <c r="J73" s="19">
        <f t="shared" si="26"/>
        <v>44.572499999999991</v>
      </c>
      <c r="K73" s="13">
        <f t="shared" si="27"/>
        <v>1.9965675057207903</v>
      </c>
      <c r="M73" s="35">
        <v>87.5</v>
      </c>
      <c r="N73" s="12">
        <f t="shared" si="28"/>
        <v>86.810249999999982</v>
      </c>
      <c r="O73" s="13">
        <f t="shared" si="29"/>
        <v>-0.78828571428573468</v>
      </c>
      <c r="P73" s="12">
        <f t="shared" si="16"/>
        <v>-0.83757261289498908</v>
      </c>
      <c r="Q73" s="35">
        <v>58</v>
      </c>
      <c r="R73" s="12">
        <f t="shared" si="30"/>
        <v>56.599999999999994</v>
      </c>
      <c r="S73" s="13">
        <f t="shared" si="31"/>
        <v>-2.4137931034482847</v>
      </c>
      <c r="T73" s="12">
        <f t="shared" si="17"/>
        <v>2.6347917425257132</v>
      </c>
      <c r="U73" s="12">
        <f t="shared" si="32"/>
        <v>72.75</v>
      </c>
      <c r="V73" s="12">
        <f t="shared" si="33"/>
        <v>71.705124999999981</v>
      </c>
      <c r="W73" s="13">
        <f t="shared" si="34"/>
        <v>-1.4362542955326631</v>
      </c>
      <c r="Y73" s="10">
        <v>42.2</v>
      </c>
      <c r="Z73" s="25">
        <f t="shared" si="23"/>
        <v>41.864190000000001</v>
      </c>
      <c r="AA73" s="26">
        <f t="shared" si="35"/>
        <v>-0.79575829383887253</v>
      </c>
      <c r="AD73" s="6">
        <v>92.3</v>
      </c>
      <c r="AE73" s="13">
        <f t="shared" si="22"/>
        <v>0</v>
      </c>
    </row>
    <row r="74" spans="1:31">
      <c r="A74" s="1">
        <v>2017</v>
      </c>
      <c r="B74" s="1">
        <v>10</v>
      </c>
      <c r="D74" s="6">
        <v>10.5</v>
      </c>
      <c r="E74" s="17">
        <f t="shared" si="24"/>
        <v>12.121999999999993</v>
      </c>
      <c r="F74" s="38">
        <v>75.599999999999994</v>
      </c>
      <c r="G74" s="19">
        <f t="shared" si="25"/>
        <v>15.447619047618971</v>
      </c>
      <c r="I74" s="19">
        <v>13.2</v>
      </c>
      <c r="J74" s="19">
        <f t="shared" si="26"/>
        <v>18.269999999999989</v>
      </c>
      <c r="K74" s="13">
        <f t="shared" si="27"/>
        <v>38.40909090909085</v>
      </c>
      <c r="M74" s="35">
        <v>28.5</v>
      </c>
      <c r="N74" s="12">
        <f t="shared" si="28"/>
        <v>35.582999999999984</v>
      </c>
      <c r="O74" s="13">
        <f t="shared" si="29"/>
        <v>24.85263157894731</v>
      </c>
      <c r="P74" s="12">
        <f t="shared" si="16"/>
        <v>-0.35960748304014761</v>
      </c>
      <c r="Q74" s="35">
        <v>18</v>
      </c>
      <c r="R74" s="12">
        <f t="shared" si="30"/>
        <v>23.199999999999989</v>
      </c>
      <c r="S74" s="13">
        <f t="shared" si="31"/>
        <v>28.888888888888829</v>
      </c>
      <c r="T74" s="12">
        <f t="shared" si="17"/>
        <v>5.2345618268300758</v>
      </c>
      <c r="U74" s="12">
        <f t="shared" si="32"/>
        <v>23.25</v>
      </c>
      <c r="V74" s="12">
        <f t="shared" si="33"/>
        <v>29.391499999999986</v>
      </c>
      <c r="W74" s="13">
        <f t="shared" si="34"/>
        <v>26.415053763440795</v>
      </c>
      <c r="Y74" s="10">
        <v>16</v>
      </c>
      <c r="Z74" s="25">
        <f t="shared" si="23"/>
        <v>17.159879999999994</v>
      </c>
      <c r="AA74" s="26">
        <f t="shared" si="35"/>
        <v>7.2492499999999609</v>
      </c>
      <c r="AD74" s="6">
        <v>75.599999999999994</v>
      </c>
      <c r="AE74" s="12">
        <f t="shared" si="22"/>
        <v>0</v>
      </c>
    </row>
    <row r="75" spans="1:31">
      <c r="A75" s="1">
        <v>2017</v>
      </c>
      <c r="B75" s="1">
        <v>11</v>
      </c>
      <c r="D75" s="6">
        <v>4.2</v>
      </c>
      <c r="E75" s="17">
        <f t="shared" si="24"/>
        <v>6.896999999999994</v>
      </c>
      <c r="F75" s="38">
        <v>70.599999999999994</v>
      </c>
      <c r="G75" s="19">
        <f t="shared" si="25"/>
        <v>64.214285714285552</v>
      </c>
      <c r="H75" s="3"/>
      <c r="I75" s="19">
        <v>5.7</v>
      </c>
      <c r="J75" s="19">
        <f t="shared" si="26"/>
        <v>10.394999999999991</v>
      </c>
      <c r="K75" s="13">
        <f t="shared" si="27"/>
        <v>82.36842105263139</v>
      </c>
      <c r="L75" s="3"/>
      <c r="M75" s="36">
        <v>17.100000000000001</v>
      </c>
      <c r="N75" s="12">
        <f t="shared" si="28"/>
        <v>20.245499999999982</v>
      </c>
      <c r="O75" s="13">
        <f t="shared" si="29"/>
        <v>18.394736842105146</v>
      </c>
      <c r="P75" s="12">
        <f t="shared" si="16"/>
        <v>1.9314184658821176E-2</v>
      </c>
      <c r="Q75" s="36">
        <v>11.9</v>
      </c>
      <c r="R75" s="12">
        <f t="shared" si="30"/>
        <v>13.199999999999989</v>
      </c>
      <c r="S75" s="13">
        <f t="shared" si="31"/>
        <v>10.92436974789905</v>
      </c>
      <c r="T75" s="12">
        <f t="shared" si="17"/>
        <v>6.6273523501190397</v>
      </c>
      <c r="U75" s="12">
        <f t="shared" si="32"/>
        <v>14.5</v>
      </c>
      <c r="V75" s="12">
        <f t="shared" si="33"/>
        <v>16.722749999999984</v>
      </c>
      <c r="W75" s="13">
        <f t="shared" si="34"/>
        <v>15.329310344827476</v>
      </c>
      <c r="X75" s="3"/>
      <c r="Y75" s="10">
        <v>7.7</v>
      </c>
      <c r="Z75" s="25">
        <f t="shared" si="23"/>
        <v>9.7633799999999926</v>
      </c>
      <c r="AA75" s="26">
        <f t="shared" si="35"/>
        <v>26.797142857142759</v>
      </c>
      <c r="AB75" s="3"/>
      <c r="AD75" s="6">
        <v>70.599999999999994</v>
      </c>
      <c r="AE75" s="12">
        <f t="shared" si="22"/>
        <v>0</v>
      </c>
    </row>
    <row r="76" spans="1:31">
      <c r="A76" s="1">
        <v>2017</v>
      </c>
      <c r="B76" s="1">
        <v>12</v>
      </c>
      <c r="D76" s="6">
        <v>4</v>
      </c>
      <c r="E76" s="17">
        <f t="shared" si="24"/>
        <v>5.5384999999999964</v>
      </c>
      <c r="F76" s="38">
        <v>69.3</v>
      </c>
      <c r="G76" s="19">
        <f t="shared" si="25"/>
        <v>38.46249999999992</v>
      </c>
      <c r="H76" s="3"/>
      <c r="I76" s="19">
        <v>8.1999999999999993</v>
      </c>
      <c r="J76" s="19">
        <f t="shared" si="26"/>
        <v>8.3474999999999948</v>
      </c>
      <c r="K76" s="13">
        <f t="shared" si="27"/>
        <v>1.7987804878048195</v>
      </c>
      <c r="L76" s="3"/>
      <c r="M76" s="36">
        <v>16.100000000000001</v>
      </c>
      <c r="N76" s="12">
        <f t="shared" si="28"/>
        <v>16.257749999999991</v>
      </c>
      <c r="O76" s="13">
        <f t="shared" si="29"/>
        <v>0.97981366459620745</v>
      </c>
      <c r="P76" s="12">
        <f t="shared" ref="P76:P142" si="36">(O70/2+O71+O72+O73+O74+O75+O76+O77+O78+O79+O80+O81+O82/2)/12</f>
        <v>1.7640575725834626</v>
      </c>
      <c r="Q76" s="36">
        <v>11.3</v>
      </c>
      <c r="R76" s="12">
        <f t="shared" si="30"/>
        <v>10.599999999999994</v>
      </c>
      <c r="S76" s="13">
        <f t="shared" si="31"/>
        <v>-6.1946902654867841</v>
      </c>
      <c r="T76" s="12">
        <f t="shared" ref="T76:T142" si="37">(S70/2+S71+S72+S73+S74+S75+S76+S77+S78+S79+S80+S81+S82/2)/12</f>
        <v>8.7500081500276607</v>
      </c>
      <c r="U76" s="12">
        <f t="shared" si="32"/>
        <v>13.700000000000001</v>
      </c>
      <c r="V76" s="12">
        <f t="shared" si="33"/>
        <v>13.428874999999993</v>
      </c>
      <c r="W76" s="13">
        <f t="shared" si="34"/>
        <v>-1.9790145985402035</v>
      </c>
      <c r="X76" s="3"/>
      <c r="Y76" s="10">
        <v>7.6</v>
      </c>
      <c r="Z76" s="25">
        <f t="shared" si="23"/>
        <v>7.840289999999996</v>
      </c>
      <c r="AA76" s="26">
        <f t="shared" si="35"/>
        <v>3.1617105263157299</v>
      </c>
      <c r="AB76" s="3"/>
      <c r="AD76" s="6">
        <v>69.3</v>
      </c>
      <c r="AE76" s="12">
        <f t="shared" si="22"/>
        <v>0</v>
      </c>
    </row>
    <row r="77" spans="1:31">
      <c r="A77" s="1">
        <v>2018</v>
      </c>
      <c r="B77" s="1">
        <v>1</v>
      </c>
      <c r="C77">
        <v>2018</v>
      </c>
      <c r="D77" s="6">
        <v>3.1</v>
      </c>
      <c r="E77" s="17">
        <f t="shared" si="24"/>
        <v>3.8665000000000025</v>
      </c>
      <c r="F77" s="38">
        <v>67.7</v>
      </c>
      <c r="G77" s="19">
        <f t="shared" si="25"/>
        <v>24.725806451612982</v>
      </c>
      <c r="H77" s="3">
        <v>5</v>
      </c>
      <c r="I77" s="19">
        <v>6.8</v>
      </c>
      <c r="J77" s="19">
        <f t="shared" si="26"/>
        <v>5.8275000000000041</v>
      </c>
      <c r="K77" s="13">
        <f t="shared" si="27"/>
        <v>-14.301470588235233</v>
      </c>
      <c r="L77" s="3">
        <v>5</v>
      </c>
      <c r="M77" s="36">
        <v>16.7</v>
      </c>
      <c r="N77" s="12">
        <f t="shared" si="28"/>
        <v>11.349750000000009</v>
      </c>
      <c r="O77" s="13">
        <f t="shared" si="29"/>
        <v>-32.037425149700539</v>
      </c>
      <c r="P77" s="12">
        <f t="shared" si="36"/>
        <v>8.2841909287789637</v>
      </c>
      <c r="Q77" s="36">
        <v>9.6</v>
      </c>
      <c r="R77" s="12">
        <f t="shared" si="30"/>
        <v>7.4000000000000057</v>
      </c>
      <c r="S77" s="13">
        <f t="shared" si="31"/>
        <v>-22.9166666666666</v>
      </c>
      <c r="T77" s="12">
        <f t="shared" si="37"/>
        <v>23.727636925041807</v>
      </c>
      <c r="U77" s="12">
        <f t="shared" si="32"/>
        <v>13.149999999999999</v>
      </c>
      <c r="V77" s="12">
        <f t="shared" si="33"/>
        <v>9.3748750000000065</v>
      </c>
      <c r="W77" s="13">
        <f t="shared" si="34"/>
        <v>-28.708174904942908</v>
      </c>
      <c r="X77" s="3">
        <v>5</v>
      </c>
      <c r="Y77" s="10">
        <v>7.8</v>
      </c>
      <c r="Z77" s="25">
        <f t="shared" si="23"/>
        <v>5.4734100000000048</v>
      </c>
      <c r="AA77" s="26">
        <f t="shared" si="35"/>
        <v>-29.828076923076864</v>
      </c>
      <c r="AB77" s="3">
        <v>5</v>
      </c>
      <c r="AD77" s="6">
        <v>67.7</v>
      </c>
      <c r="AE77" s="12">
        <f t="shared" si="22"/>
        <v>0</v>
      </c>
    </row>
    <row r="78" spans="1:31">
      <c r="A78" s="1">
        <v>2018</v>
      </c>
      <c r="B78" s="1">
        <v>2</v>
      </c>
      <c r="D78" s="6">
        <v>6.8</v>
      </c>
      <c r="E78" s="17">
        <f t="shared" si="24"/>
        <v>6.4790000000000028</v>
      </c>
      <c r="F78" s="38">
        <v>70.2</v>
      </c>
      <c r="G78" s="19">
        <f t="shared" si="25"/>
        <v>-4.7205882352940733</v>
      </c>
      <c r="I78" s="19">
        <v>10.7</v>
      </c>
      <c r="J78" s="19">
        <f t="shared" si="26"/>
        <v>9.7650000000000041</v>
      </c>
      <c r="K78" s="13">
        <f t="shared" si="27"/>
        <v>-8.7383177570093125</v>
      </c>
      <c r="M78" s="36">
        <v>24.2</v>
      </c>
      <c r="N78" s="12">
        <f t="shared" si="28"/>
        <v>19.018500000000007</v>
      </c>
      <c r="O78" s="13">
        <f t="shared" si="29"/>
        <v>-21.411157024793354</v>
      </c>
      <c r="P78" s="12">
        <f t="shared" si="36"/>
        <v>13.787311878616798</v>
      </c>
      <c r="Q78" s="36">
        <v>13.9</v>
      </c>
      <c r="R78" s="12">
        <f t="shared" si="30"/>
        <v>12.400000000000006</v>
      </c>
      <c r="S78" s="13">
        <f t="shared" si="31"/>
        <v>-10.791366906474792</v>
      </c>
      <c r="T78" s="12">
        <f t="shared" si="37"/>
        <v>38.393656723248156</v>
      </c>
      <c r="U78" s="12">
        <f t="shared" si="32"/>
        <v>19.05</v>
      </c>
      <c r="V78" s="12">
        <f t="shared" si="33"/>
        <v>15.709250000000006</v>
      </c>
      <c r="W78" s="13">
        <f t="shared" si="34"/>
        <v>-17.53674540682411</v>
      </c>
      <c r="Y78" s="10">
        <v>16</v>
      </c>
      <c r="Z78" s="25">
        <f t="shared" si="23"/>
        <v>9.1716600000000046</v>
      </c>
      <c r="AA78" s="26">
        <f t="shared" si="35"/>
        <v>-42.677124999999968</v>
      </c>
      <c r="AD78" s="6">
        <v>70.2</v>
      </c>
      <c r="AE78" s="12">
        <f t="shared" si="22"/>
        <v>0</v>
      </c>
    </row>
    <row r="79" spans="1:31">
      <c r="A79" s="1">
        <v>2018</v>
      </c>
      <c r="B79" s="1">
        <v>3</v>
      </c>
      <c r="D79" s="6">
        <v>1.1000000000000001</v>
      </c>
      <c r="E79" s="17">
        <f t="shared" si="24"/>
        <v>3.7619999999999938</v>
      </c>
      <c r="F79" s="38">
        <v>67.599999999999994</v>
      </c>
      <c r="G79" s="19">
        <f t="shared" si="25"/>
        <v>241.99999999999943</v>
      </c>
      <c r="I79" s="19">
        <v>2.5</v>
      </c>
      <c r="J79" s="19">
        <f t="shared" si="26"/>
        <v>5.669999999999991</v>
      </c>
      <c r="K79" s="13">
        <f t="shared" si="27"/>
        <v>126.79999999999961</v>
      </c>
      <c r="M79" s="36">
        <v>9.9</v>
      </c>
      <c r="N79" s="12">
        <f t="shared" si="28"/>
        <v>11.042999999999981</v>
      </c>
      <c r="O79" s="13">
        <f t="shared" si="29"/>
        <v>11.545454545454348</v>
      </c>
      <c r="P79" s="12">
        <f t="shared" si="36"/>
        <v>16.089476910952502</v>
      </c>
      <c r="Q79" s="36">
        <v>5.3</v>
      </c>
      <c r="R79" s="12">
        <f t="shared" si="30"/>
        <v>7.1999999999999886</v>
      </c>
      <c r="S79" s="13">
        <f t="shared" si="31"/>
        <v>35.849056603773363</v>
      </c>
      <c r="T79" s="12">
        <f t="shared" si="37"/>
        <v>42.892813272998268</v>
      </c>
      <c r="U79" s="12">
        <f t="shared" si="32"/>
        <v>7.6</v>
      </c>
      <c r="V79" s="12">
        <f t="shared" si="33"/>
        <v>9.1214999999999851</v>
      </c>
      <c r="W79" s="13">
        <f t="shared" si="34"/>
        <v>20.019736842105075</v>
      </c>
      <c r="Y79" s="10">
        <v>6</v>
      </c>
      <c r="Z79" s="25">
        <f t="shared" si="23"/>
        <v>5.3254799999999918</v>
      </c>
      <c r="AA79" s="26">
        <f t="shared" si="35"/>
        <v>-11.242000000000147</v>
      </c>
      <c r="AD79" s="6">
        <v>67.599999999999994</v>
      </c>
      <c r="AE79" s="12">
        <f t="shared" ref="AE79:AE85" si="38">F79/AD79*100-100</f>
        <v>0</v>
      </c>
    </row>
    <row r="80" spans="1:31">
      <c r="A80" s="1">
        <v>2018</v>
      </c>
      <c r="B80" s="1">
        <v>4</v>
      </c>
      <c r="D80" s="6">
        <v>4.7</v>
      </c>
      <c r="E80" s="17">
        <f t="shared" si="24"/>
        <v>6.7924999999999995</v>
      </c>
      <c r="F80" s="38">
        <v>70.5</v>
      </c>
      <c r="G80" s="19">
        <f t="shared" si="25"/>
        <v>44.521276595744666</v>
      </c>
      <c r="I80" s="19">
        <v>8.9</v>
      </c>
      <c r="J80" s="19">
        <f t="shared" si="26"/>
        <v>10.237499999999999</v>
      </c>
      <c r="K80" s="13">
        <f t="shared" si="27"/>
        <v>15.028089887640434</v>
      </c>
      <c r="M80" s="36">
        <v>22</v>
      </c>
      <c r="N80" s="12">
        <f t="shared" si="28"/>
        <v>19.938749999999999</v>
      </c>
      <c r="O80" s="13">
        <f t="shared" si="29"/>
        <v>-9.369318181818187</v>
      </c>
      <c r="P80" s="12">
        <f t="shared" si="36"/>
        <v>18.275585562859785</v>
      </c>
      <c r="Q80" s="36">
        <v>11.2</v>
      </c>
      <c r="R80" s="12">
        <f t="shared" si="30"/>
        <v>13</v>
      </c>
      <c r="S80" s="13">
        <f t="shared" si="31"/>
        <v>16.071428571428584</v>
      </c>
      <c r="T80" s="12">
        <f t="shared" si="37"/>
        <v>45.89682713908109</v>
      </c>
      <c r="U80" s="12">
        <f t="shared" si="32"/>
        <v>16.600000000000001</v>
      </c>
      <c r="V80" s="12">
        <f t="shared" si="33"/>
        <v>16.469374999999999</v>
      </c>
      <c r="W80" s="13">
        <f t="shared" si="34"/>
        <v>-0.78689759036146256</v>
      </c>
      <c r="Y80" s="10">
        <v>7</v>
      </c>
      <c r="Z80" s="25">
        <f t="shared" si="23"/>
        <v>9.6154500000000009</v>
      </c>
      <c r="AA80" s="26">
        <f t="shared" si="35"/>
        <v>37.363571428571447</v>
      </c>
      <c r="AD80" s="6">
        <v>70.5</v>
      </c>
      <c r="AE80" s="12">
        <f t="shared" si="38"/>
        <v>0</v>
      </c>
    </row>
    <row r="81" spans="1:31">
      <c r="A81" s="1">
        <v>2018</v>
      </c>
      <c r="B81" s="1">
        <v>5</v>
      </c>
      <c r="D81" s="6">
        <v>8.4</v>
      </c>
      <c r="E81" s="17">
        <f t="shared" si="24"/>
        <v>8.7780000000000058</v>
      </c>
      <c r="F81" s="38">
        <v>72.400000000000006</v>
      </c>
      <c r="G81" s="19">
        <f t="shared" si="25"/>
        <v>4.5000000000000568</v>
      </c>
      <c r="I81" s="40">
        <v>13.1</v>
      </c>
      <c r="J81" s="19">
        <f t="shared" si="26"/>
        <v>13.230000000000009</v>
      </c>
      <c r="K81" s="13">
        <f t="shared" si="27"/>
        <v>0.99236641221381205</v>
      </c>
      <c r="M81" s="36">
        <v>24.2</v>
      </c>
      <c r="N81" s="12">
        <f t="shared" si="28"/>
        <v>25.767000000000017</v>
      </c>
      <c r="O81" s="13">
        <f t="shared" si="29"/>
        <v>6.4752066115703286</v>
      </c>
      <c r="P81" s="12">
        <f t="shared" si="36"/>
        <v>16.68922313231495</v>
      </c>
      <c r="Q81" s="36">
        <v>15.3</v>
      </c>
      <c r="R81" s="12">
        <f t="shared" si="30"/>
        <v>16.800000000000011</v>
      </c>
      <c r="S81" s="13">
        <f t="shared" si="31"/>
        <v>9.8039215686275298</v>
      </c>
      <c r="T81" s="12">
        <f t="shared" si="37"/>
        <v>44.58426170886861</v>
      </c>
      <c r="U81" s="12">
        <f t="shared" si="32"/>
        <v>19.75</v>
      </c>
      <c r="V81" s="12">
        <f t="shared" si="33"/>
        <v>21.283500000000014</v>
      </c>
      <c r="W81" s="13">
        <f t="shared" si="34"/>
        <v>7.7645569620253809</v>
      </c>
      <c r="Y81" s="10">
        <v>15</v>
      </c>
      <c r="Z81" s="25">
        <f t="shared" si="23"/>
        <v>12.426120000000008</v>
      </c>
      <c r="AA81" s="26">
        <f t="shared" si="35"/>
        <v>-17.159199999999942</v>
      </c>
      <c r="AD81" s="6">
        <v>72.400000000000006</v>
      </c>
      <c r="AE81" s="12">
        <f t="shared" si="38"/>
        <v>0</v>
      </c>
    </row>
    <row r="82" spans="1:31">
      <c r="A82" s="1">
        <v>2018</v>
      </c>
      <c r="B82" s="1">
        <v>6</v>
      </c>
      <c r="D82" s="6">
        <v>10.199999999999999</v>
      </c>
      <c r="E82" s="17">
        <f t="shared" si="24"/>
        <v>11.181500000000002</v>
      </c>
      <c r="F82" s="38">
        <v>74.7</v>
      </c>
      <c r="G82" s="19">
        <f t="shared" si="25"/>
        <v>9.6225490196078596</v>
      </c>
      <c r="I82" s="40">
        <v>15.6</v>
      </c>
      <c r="J82" s="19">
        <f t="shared" si="26"/>
        <v>16.852500000000003</v>
      </c>
      <c r="K82" s="13">
        <f t="shared" si="27"/>
        <v>8.0288461538461746</v>
      </c>
      <c r="M82" s="36">
        <v>27.2</v>
      </c>
      <c r="N82" s="12">
        <f t="shared" si="28"/>
        <v>32.822250000000011</v>
      </c>
      <c r="O82" s="13">
        <f t="shared" si="29"/>
        <v>20.670036764705941</v>
      </c>
      <c r="P82" s="12">
        <f t="shared" si="36"/>
        <v>14.757591690136906</v>
      </c>
      <c r="Q82" s="36">
        <v>16.8</v>
      </c>
      <c r="R82" s="12">
        <f t="shared" si="30"/>
        <v>21.400000000000006</v>
      </c>
      <c r="S82" s="13">
        <f t="shared" si="31"/>
        <v>27.380952380952422</v>
      </c>
      <c r="T82" s="12">
        <f t="shared" si="37"/>
        <v>43.213365556608601</v>
      </c>
      <c r="U82" s="12">
        <f t="shared" si="32"/>
        <v>22</v>
      </c>
      <c r="V82" s="12">
        <f t="shared" si="33"/>
        <v>27.111125000000008</v>
      </c>
      <c r="W82" s="13">
        <f t="shared" si="34"/>
        <v>23.232386363636408</v>
      </c>
      <c r="Y82" s="10">
        <v>19.7</v>
      </c>
      <c r="Z82" s="25">
        <f t="shared" si="23"/>
        <v>15.828510000000005</v>
      </c>
      <c r="AA82" s="26">
        <f t="shared" si="35"/>
        <v>-19.652233502538039</v>
      </c>
      <c r="AD82" s="6">
        <v>74.7</v>
      </c>
      <c r="AE82" s="12">
        <f t="shared" si="38"/>
        <v>0</v>
      </c>
    </row>
    <row r="83" spans="1:31">
      <c r="A83" s="1">
        <v>2018</v>
      </c>
      <c r="B83" s="1">
        <v>7</v>
      </c>
      <c r="D83" s="6">
        <v>0.5</v>
      </c>
      <c r="E83" s="17">
        <f t="shared" si="24"/>
        <v>8.6734999999999971</v>
      </c>
      <c r="F83" s="38">
        <v>72.3</v>
      </c>
      <c r="G83" s="19">
        <f t="shared" si="25"/>
        <v>1634.6999999999994</v>
      </c>
      <c r="I83" s="40">
        <v>1.6</v>
      </c>
      <c r="J83" s="19">
        <f t="shared" si="26"/>
        <v>13.072499999999994</v>
      </c>
      <c r="K83" s="13">
        <f t="shared" si="27"/>
        <v>717.03124999999966</v>
      </c>
      <c r="M83" s="36">
        <v>9.8000000000000007</v>
      </c>
      <c r="N83" s="12">
        <f t="shared" si="28"/>
        <v>25.460249999999991</v>
      </c>
      <c r="O83" s="13">
        <f t="shared" si="29"/>
        <v>159.79846938775501</v>
      </c>
      <c r="P83" s="12">
        <f t="shared" si="36"/>
        <v>16.451283367841402</v>
      </c>
      <c r="Q83" s="36">
        <v>3.5</v>
      </c>
      <c r="R83" s="12">
        <f t="shared" si="30"/>
        <v>16.599999999999994</v>
      </c>
      <c r="S83" s="13">
        <f t="shared" si="31"/>
        <v>374.28571428571411</v>
      </c>
      <c r="T83" s="12">
        <f t="shared" si="37"/>
        <v>44.040212860525166</v>
      </c>
      <c r="U83" s="12">
        <f t="shared" si="32"/>
        <v>6.65</v>
      </c>
      <c r="V83" s="12">
        <f t="shared" si="33"/>
        <v>21.030124999999991</v>
      </c>
      <c r="W83" s="13">
        <f t="shared" si="34"/>
        <v>216.24248120300734</v>
      </c>
      <c r="Y83" s="10">
        <v>1.3</v>
      </c>
      <c r="Z83" s="25">
        <f t="shared" si="23"/>
        <v>12.278189999999997</v>
      </c>
      <c r="AA83" s="26">
        <f t="shared" si="35"/>
        <v>844.47615384615369</v>
      </c>
      <c r="AD83" s="6">
        <v>72.3</v>
      </c>
      <c r="AE83" s="12">
        <f t="shared" si="38"/>
        <v>0</v>
      </c>
    </row>
    <row r="84" spans="1:31">
      <c r="A84" s="1">
        <v>2018</v>
      </c>
      <c r="B84" s="1">
        <v>8</v>
      </c>
      <c r="D84" s="6">
        <v>5.9</v>
      </c>
      <c r="E84" s="17">
        <f t="shared" si="24"/>
        <v>7.1059999999999963</v>
      </c>
      <c r="F84" s="38">
        <v>70.8</v>
      </c>
      <c r="G84" s="19">
        <f t="shared" si="25"/>
        <v>20.440677966101632</v>
      </c>
      <c r="I84" s="40">
        <v>8.6999999999999993</v>
      </c>
      <c r="J84" s="19">
        <f t="shared" si="26"/>
        <v>10.709999999999996</v>
      </c>
      <c r="K84" s="13">
        <f t="shared" si="27"/>
        <v>23.103448275862036</v>
      </c>
      <c r="M84" s="36">
        <v>23.6</v>
      </c>
      <c r="N84" s="12">
        <f t="shared" si="28"/>
        <v>20.858999999999991</v>
      </c>
      <c r="O84" s="13">
        <f t="shared" si="29"/>
        <v>-11.614406779661053</v>
      </c>
      <c r="P84" s="12">
        <f t="shared" si="36"/>
        <v>23.401640243342353</v>
      </c>
      <c r="Q84" s="36">
        <v>12</v>
      </c>
      <c r="R84" s="12">
        <f t="shared" si="30"/>
        <v>13.599999999999994</v>
      </c>
      <c r="S84" s="13">
        <f t="shared" si="31"/>
        <v>13.333333333333286</v>
      </c>
      <c r="T84" s="12">
        <f t="shared" si="37"/>
        <v>54.339151544629452</v>
      </c>
      <c r="U84" s="12">
        <f t="shared" si="32"/>
        <v>17.8</v>
      </c>
      <c r="V84" s="12">
        <f t="shared" si="33"/>
        <v>17.229499999999994</v>
      </c>
      <c r="W84" s="13">
        <f t="shared" si="34"/>
        <v>-3.2050561797753119</v>
      </c>
      <c r="Y84" s="10">
        <v>10</v>
      </c>
      <c r="Z84" s="25">
        <f t="shared" si="23"/>
        <v>10.059239999999996</v>
      </c>
      <c r="AA84" s="26">
        <f t="shared" si="35"/>
        <v>0.59239999999995518</v>
      </c>
      <c r="AD84" s="6">
        <v>70.8</v>
      </c>
      <c r="AE84" s="12">
        <f t="shared" si="38"/>
        <v>0</v>
      </c>
    </row>
    <row r="85" spans="1:31">
      <c r="A85" s="1">
        <v>2018</v>
      </c>
      <c r="B85" s="1">
        <v>9</v>
      </c>
      <c r="D85" s="6">
        <v>1.6</v>
      </c>
      <c r="E85" s="17">
        <f t="shared" si="24"/>
        <v>5.2249999999999996</v>
      </c>
      <c r="F85" s="38">
        <v>69</v>
      </c>
      <c r="G85" s="19">
        <f t="shared" si="25"/>
        <v>226.56249999999994</v>
      </c>
      <c r="I85" s="18">
        <v>3.3</v>
      </c>
      <c r="J85" s="19">
        <f t="shared" si="26"/>
        <v>7.875</v>
      </c>
      <c r="K85" s="13">
        <f t="shared" si="27"/>
        <v>138.63636363636368</v>
      </c>
      <c r="M85" s="36">
        <v>10.199999999999999</v>
      </c>
      <c r="N85" s="12">
        <f t="shared" si="28"/>
        <v>15.337499999999999</v>
      </c>
      <c r="O85" s="13">
        <f t="shared" si="29"/>
        <v>50.367647058823536</v>
      </c>
      <c r="P85" s="12">
        <f t="shared" si="36"/>
        <v>28.342925928954983</v>
      </c>
      <c r="Q85" s="35">
        <v>5.6</v>
      </c>
      <c r="R85" s="12">
        <f t="shared" si="30"/>
        <v>10</v>
      </c>
      <c r="S85" s="13">
        <f t="shared" si="31"/>
        <v>78.571428571428584</v>
      </c>
      <c r="T85" s="12">
        <f t="shared" si="37"/>
        <v>62.484069235813443</v>
      </c>
      <c r="U85" s="12">
        <f t="shared" si="32"/>
        <v>7.8999999999999995</v>
      </c>
      <c r="V85" s="12">
        <f t="shared" si="33"/>
        <v>12.668749999999999</v>
      </c>
      <c r="W85" s="13">
        <f t="shared" si="34"/>
        <v>60.363924050632903</v>
      </c>
      <c r="Y85" s="10">
        <v>5.7</v>
      </c>
      <c r="Z85" s="25">
        <f t="shared" si="23"/>
        <v>7.3965000000000005</v>
      </c>
      <c r="AA85" s="26">
        <f t="shared" si="35"/>
        <v>29.76315789473685</v>
      </c>
      <c r="AD85" s="6">
        <v>69</v>
      </c>
      <c r="AE85" s="12">
        <f t="shared" si="38"/>
        <v>0</v>
      </c>
    </row>
    <row r="86" spans="1:31">
      <c r="A86" s="1">
        <v>2018</v>
      </c>
      <c r="B86" s="1">
        <v>10</v>
      </c>
      <c r="D86" s="6">
        <v>2.5</v>
      </c>
      <c r="E86" s="17">
        <f t="shared" si="24"/>
        <v>5.3294999999999941</v>
      </c>
      <c r="F86" s="37">
        <v>69.099999999999994</v>
      </c>
      <c r="G86" s="19">
        <f t="shared" si="25"/>
        <v>113.17999999999975</v>
      </c>
      <c r="I86" s="18">
        <v>4.9000000000000004</v>
      </c>
      <c r="J86" s="19">
        <f t="shared" si="26"/>
        <v>8.03249999999999</v>
      </c>
      <c r="K86" s="13">
        <f t="shared" si="27"/>
        <v>63.928571428571189</v>
      </c>
      <c r="L86" s="12"/>
      <c r="M86" s="35">
        <v>12.4</v>
      </c>
      <c r="N86" s="12">
        <f t="shared" si="28"/>
        <v>15.644249999999982</v>
      </c>
      <c r="O86" s="13">
        <f t="shared" si="29"/>
        <v>26.163306451612755</v>
      </c>
      <c r="P86" s="12">
        <f t="shared" si="36"/>
        <v>31.27287970829758</v>
      </c>
      <c r="Q86" s="35">
        <v>8.5</v>
      </c>
      <c r="R86" s="12">
        <f t="shared" si="30"/>
        <v>10.199999999999989</v>
      </c>
      <c r="S86" s="13">
        <f t="shared" si="31"/>
        <v>19.999999999999858</v>
      </c>
      <c r="T86" s="12">
        <f t="shared" si="37"/>
        <v>63.49171135784237</v>
      </c>
      <c r="U86" s="12">
        <f t="shared" si="32"/>
        <v>10.45</v>
      </c>
      <c r="V86" s="12">
        <f t="shared" si="33"/>
        <v>12.922124999999985</v>
      </c>
      <c r="W86" s="13">
        <f t="shared" si="34"/>
        <v>23.656698564593157</v>
      </c>
      <c r="X86" s="12"/>
      <c r="Y86" s="18">
        <v>6.9</v>
      </c>
      <c r="Z86" s="25">
        <f t="shared" si="23"/>
        <v>7.5444299999999922</v>
      </c>
      <c r="AA86" s="26">
        <f t="shared" si="35"/>
        <v>9.3395652173911827</v>
      </c>
    </row>
    <row r="87" spans="1:31">
      <c r="A87" s="1">
        <v>2018</v>
      </c>
      <c r="B87" s="1">
        <v>11</v>
      </c>
      <c r="D87" s="6">
        <v>3.1</v>
      </c>
      <c r="E87" s="17">
        <f t="shared" si="24"/>
        <v>3.5530000000000057</v>
      </c>
      <c r="F87" s="37">
        <v>67.400000000000006</v>
      </c>
      <c r="G87" s="19">
        <f t="shared" si="25"/>
        <v>14.612903225806633</v>
      </c>
      <c r="I87" s="18">
        <v>4.9000000000000004</v>
      </c>
      <c r="J87" s="19">
        <f t="shared" si="26"/>
        <v>5.3550000000000084</v>
      </c>
      <c r="K87" s="13">
        <f t="shared" si="27"/>
        <v>9.2857142857144481</v>
      </c>
      <c r="L87" s="6"/>
      <c r="M87" s="35">
        <v>13.2</v>
      </c>
      <c r="N87" s="12">
        <f t="shared" si="28"/>
        <v>10.429500000000017</v>
      </c>
      <c r="O87" s="13">
        <f t="shared" si="29"/>
        <v>-20.988636363636232</v>
      </c>
      <c r="P87" s="12">
        <f t="shared" si="36"/>
        <v>35.971033554014802</v>
      </c>
      <c r="Q87" s="35">
        <v>7.7</v>
      </c>
      <c r="R87" s="12">
        <f t="shared" si="30"/>
        <v>6.8000000000000114</v>
      </c>
      <c r="S87" s="13">
        <f t="shared" si="31"/>
        <v>-11.688311688311543</v>
      </c>
      <c r="T87" s="12">
        <f t="shared" si="37"/>
        <v>66.295299493684681</v>
      </c>
      <c r="U87" s="12">
        <f t="shared" si="32"/>
        <v>10.45</v>
      </c>
      <c r="V87" s="12">
        <f t="shared" si="33"/>
        <v>8.614750000000015</v>
      </c>
      <c r="W87" s="13">
        <f t="shared" si="34"/>
        <v>-17.562200956937644</v>
      </c>
      <c r="X87" s="6"/>
      <c r="Y87" s="10">
        <v>7.3</v>
      </c>
      <c r="Z87" s="25">
        <f t="shared" si="23"/>
        <v>5.0296200000000084</v>
      </c>
      <c r="AA87" s="26">
        <f t="shared" si="35"/>
        <v>-31.101095890410846</v>
      </c>
    </row>
    <row r="88" spans="1:31">
      <c r="A88" s="1">
        <v>2018</v>
      </c>
      <c r="B88" s="1">
        <v>12</v>
      </c>
      <c r="D88" s="6">
        <v>1.6</v>
      </c>
      <c r="E88" s="17">
        <f t="shared" si="24"/>
        <v>3.970999999999997</v>
      </c>
      <c r="F88" s="37">
        <v>67.8</v>
      </c>
      <c r="G88" s="19">
        <f t="shared" si="25"/>
        <v>148.18749999999977</v>
      </c>
      <c r="I88" s="18">
        <v>3.1</v>
      </c>
      <c r="J88" s="19">
        <f t="shared" si="26"/>
        <v>5.984999999999995</v>
      </c>
      <c r="K88" s="13">
        <f t="shared" si="27"/>
        <v>93.064516129032086</v>
      </c>
      <c r="M88" s="35">
        <v>12.4</v>
      </c>
      <c r="N88" s="12">
        <f t="shared" si="28"/>
        <v>11.656499999999991</v>
      </c>
      <c r="O88" s="13">
        <f t="shared" si="29"/>
        <v>-5.9959677419355586</v>
      </c>
      <c r="P88" s="12">
        <f t="shared" si="36"/>
        <v>37.750862336206197</v>
      </c>
      <c r="Q88" s="35">
        <v>9.1</v>
      </c>
      <c r="R88" s="12">
        <f t="shared" si="30"/>
        <v>7.5999999999999943</v>
      </c>
      <c r="S88" s="13">
        <f t="shared" si="31"/>
        <v>-16.483516483516553</v>
      </c>
      <c r="T88" s="12">
        <f t="shared" si="37"/>
        <v>70.491790605421755</v>
      </c>
      <c r="U88" s="12">
        <f t="shared" si="32"/>
        <v>10.75</v>
      </c>
      <c r="V88" s="12">
        <f t="shared" si="33"/>
        <v>9.6282499999999924</v>
      </c>
      <c r="W88" s="13">
        <f t="shared" si="34"/>
        <v>-10.434883720930301</v>
      </c>
      <c r="Y88" s="10">
        <v>5.6</v>
      </c>
      <c r="Z88" s="25">
        <f t="shared" si="23"/>
        <v>5.6213399999999965</v>
      </c>
      <c r="AA88" s="26">
        <f t="shared" si="35"/>
        <v>0.38107142857137433</v>
      </c>
    </row>
    <row r="89" spans="1:31" ht="18.75">
      <c r="A89" s="1">
        <v>2019</v>
      </c>
      <c r="B89" s="1">
        <v>1</v>
      </c>
      <c r="D89" s="6">
        <v>5.4</v>
      </c>
      <c r="E89" s="17">
        <f t="shared" si="24"/>
        <v>5.4340000000000028</v>
      </c>
      <c r="F89" s="37">
        <v>69.2</v>
      </c>
      <c r="G89" s="19">
        <f t="shared" si="25"/>
        <v>0.62962962962967595</v>
      </c>
      <c r="I89" s="40">
        <v>7.7</v>
      </c>
      <c r="J89" s="19">
        <f t="shared" si="26"/>
        <v>8.1900000000000048</v>
      </c>
      <c r="K89" s="13">
        <f t="shared" si="27"/>
        <v>6.3636363636364166</v>
      </c>
      <c r="M89" s="35">
        <v>13.8</v>
      </c>
      <c r="N89" s="12">
        <f t="shared" si="28"/>
        <v>15.951000000000008</v>
      </c>
      <c r="O89" s="13">
        <f t="shared" si="29"/>
        <v>15.586956521739182</v>
      </c>
      <c r="P89" s="12">
        <f t="shared" si="36"/>
        <v>32.425230410143769</v>
      </c>
      <c r="Q89" s="35">
        <v>9.6999999999999993</v>
      </c>
      <c r="R89" s="12">
        <f t="shared" si="30"/>
        <v>10.400000000000006</v>
      </c>
      <c r="S89" s="13">
        <f t="shared" si="31"/>
        <v>7.2164948453608844</v>
      </c>
      <c r="T89" s="12">
        <f t="shared" si="37"/>
        <v>64.544776553899496</v>
      </c>
      <c r="U89" s="12">
        <f t="shared" si="32"/>
        <v>11.75</v>
      </c>
      <c r="V89" s="12">
        <f t="shared" si="33"/>
        <v>13.175500000000007</v>
      </c>
      <c r="W89" s="13">
        <f t="shared" si="34"/>
        <v>12.131914893617065</v>
      </c>
      <c r="Y89" s="34">
        <v>8.3000000000000007</v>
      </c>
      <c r="Z89" s="25">
        <f t="shared" si="23"/>
        <v>7.6923600000000043</v>
      </c>
      <c r="AA89" s="26">
        <f t="shared" si="35"/>
        <v>-7.3209638554216525</v>
      </c>
    </row>
    <row r="90" spans="1:31">
      <c r="A90" s="1">
        <v>2019</v>
      </c>
      <c r="B90" s="1">
        <v>2</v>
      </c>
      <c r="D90" s="6"/>
      <c r="E90" s="17"/>
      <c r="F90" s="37">
        <v>68.900000000000006</v>
      </c>
      <c r="I90" s="40">
        <v>0.8</v>
      </c>
      <c r="J90" s="19">
        <f t="shared" si="26"/>
        <v>7.7175000000000091</v>
      </c>
      <c r="K90" s="13">
        <f t="shared" si="27"/>
        <v>864.68750000000102</v>
      </c>
      <c r="M90" s="35">
        <v>7.6</v>
      </c>
      <c r="N90" s="12">
        <f t="shared" si="28"/>
        <v>15.030750000000017</v>
      </c>
      <c r="O90" s="13">
        <f t="shared" si="29"/>
        <v>97.773026315789707</v>
      </c>
      <c r="P90" s="12">
        <f t="shared" si="36"/>
        <v>31.390098097172118</v>
      </c>
      <c r="Q90" s="35">
        <v>3.2</v>
      </c>
      <c r="R90" s="12">
        <f t="shared" si="30"/>
        <v>9.8000000000000114</v>
      </c>
      <c r="S90" s="13">
        <f t="shared" si="31"/>
        <v>206.25000000000034</v>
      </c>
      <c r="T90" s="12">
        <f t="shared" si="37"/>
        <v>86.182583191706158</v>
      </c>
      <c r="U90" s="12">
        <f t="shared" si="32"/>
        <v>5.4</v>
      </c>
      <c r="V90" s="12">
        <f t="shared" si="33"/>
        <v>12.415375000000015</v>
      </c>
      <c r="W90" s="13">
        <f t="shared" si="34"/>
        <v>129.91435185185213</v>
      </c>
      <c r="Y90" s="10">
        <v>1.5</v>
      </c>
      <c r="Z90" s="25">
        <f t="shared" si="23"/>
        <v>7.2485700000000088</v>
      </c>
      <c r="AA90" s="26">
        <f t="shared" si="35"/>
        <v>383.23800000000057</v>
      </c>
    </row>
    <row r="91" spans="1:31">
      <c r="A91" s="1">
        <v>2019</v>
      </c>
      <c r="B91" s="1">
        <v>3</v>
      </c>
      <c r="D91" s="6"/>
      <c r="E91" s="17"/>
      <c r="F91" s="37">
        <v>70.8</v>
      </c>
      <c r="I91" s="40">
        <v>9.4</v>
      </c>
      <c r="J91" s="19">
        <f t="shared" si="26"/>
        <v>10.709999999999996</v>
      </c>
      <c r="K91" s="13">
        <f t="shared" si="27"/>
        <v>13.936170212765902</v>
      </c>
      <c r="M91" s="35">
        <v>18.8</v>
      </c>
      <c r="N91" s="12">
        <f t="shared" si="28"/>
        <v>20.858999999999991</v>
      </c>
      <c r="O91" s="13">
        <f t="shared" si="29"/>
        <v>10.952127659574401</v>
      </c>
      <c r="P91" s="12">
        <f t="shared" si="36"/>
        <v>38.553428994631268</v>
      </c>
      <c r="Q91" s="35">
        <v>11.9</v>
      </c>
      <c r="R91" s="12">
        <f t="shared" si="30"/>
        <v>13.599999999999994</v>
      </c>
      <c r="S91" s="13">
        <f t="shared" si="31"/>
        <v>14.285714285714235</v>
      </c>
      <c r="T91" s="12">
        <f t="shared" si="37"/>
        <v>119.41761205173505</v>
      </c>
      <c r="U91" s="12">
        <f t="shared" si="32"/>
        <v>15.350000000000001</v>
      </c>
      <c r="V91" s="12">
        <f t="shared" si="33"/>
        <v>17.229499999999994</v>
      </c>
      <c r="W91" s="13">
        <f t="shared" si="34"/>
        <v>12.244299674267054</v>
      </c>
      <c r="Y91" s="10">
        <v>14.8</v>
      </c>
      <c r="Z91" s="25">
        <f t="shared" si="23"/>
        <v>10.059239999999996</v>
      </c>
      <c r="AA91" s="26">
        <f t="shared" si="35"/>
        <v>-32.032162162162194</v>
      </c>
    </row>
    <row r="92" spans="1:31">
      <c r="A92" s="1">
        <v>2019</v>
      </c>
      <c r="B92" s="1">
        <v>4</v>
      </c>
      <c r="D92" s="6"/>
      <c r="E92" s="17"/>
      <c r="F92" s="37">
        <v>72.900000000000006</v>
      </c>
      <c r="I92" s="40">
        <v>9.1</v>
      </c>
      <c r="J92" s="19">
        <f t="shared" si="26"/>
        <v>14.017500000000009</v>
      </c>
      <c r="K92" s="13">
        <f t="shared" si="27"/>
        <v>54.038461538461632</v>
      </c>
      <c r="M92" s="35">
        <v>16.899999999999999</v>
      </c>
      <c r="N92" s="12">
        <f t="shared" si="28"/>
        <v>27.300750000000015</v>
      </c>
      <c r="O92" s="13">
        <f t="shared" si="29"/>
        <v>61.542899408284114</v>
      </c>
      <c r="P92" s="12">
        <f t="shared" si="36"/>
        <v>43.233799618565122</v>
      </c>
      <c r="Q92" s="35">
        <v>11</v>
      </c>
      <c r="R92" s="12">
        <f t="shared" si="30"/>
        <v>17.800000000000011</v>
      </c>
      <c r="S92" s="13">
        <f t="shared" si="31"/>
        <v>61.818181818181927</v>
      </c>
      <c r="T92" s="12">
        <f t="shared" si="37"/>
        <v>130.65769141681446</v>
      </c>
      <c r="U92" s="12">
        <f t="shared" si="32"/>
        <v>13.95</v>
      </c>
      <c r="V92" s="12">
        <f t="shared" si="33"/>
        <v>22.550375000000013</v>
      </c>
      <c r="W92" s="13">
        <f t="shared" si="34"/>
        <v>61.651433691756381</v>
      </c>
      <c r="Y92" s="10">
        <v>11.5</v>
      </c>
      <c r="Z92" s="25">
        <f t="shared" si="23"/>
        <v>13.165770000000009</v>
      </c>
      <c r="AA92" s="26">
        <f t="shared" si="35"/>
        <v>14.484956521739207</v>
      </c>
    </row>
    <row r="93" spans="1:31">
      <c r="A93" s="1">
        <v>2019</v>
      </c>
      <c r="B93" s="1">
        <v>5</v>
      </c>
      <c r="D93" s="6"/>
      <c r="E93" s="17"/>
      <c r="F93" s="37">
        <v>72.8</v>
      </c>
      <c r="I93" s="40">
        <v>9.9</v>
      </c>
      <c r="J93" s="19">
        <f t="shared" si="26"/>
        <v>13.859999999999996</v>
      </c>
      <c r="K93" s="13">
        <f t="shared" si="27"/>
        <v>39.999999999999943</v>
      </c>
      <c r="M93" s="35">
        <v>18.2</v>
      </c>
      <c r="N93" s="12">
        <f t="shared" si="28"/>
        <v>26.993999999999989</v>
      </c>
      <c r="O93" s="13">
        <f t="shared" si="29"/>
        <v>48.318681318681257</v>
      </c>
      <c r="P93" s="12">
        <f t="shared" si="36"/>
        <v>46.235317994529055</v>
      </c>
      <c r="Q93" s="35">
        <v>13.4</v>
      </c>
      <c r="R93" s="12">
        <f t="shared" si="30"/>
        <v>17.599999999999994</v>
      </c>
      <c r="S93" s="13">
        <f t="shared" si="31"/>
        <v>31.343283582089498</v>
      </c>
      <c r="T93" s="12">
        <f t="shared" si="37"/>
        <v>141.89256765169068</v>
      </c>
      <c r="U93" s="12">
        <f t="shared" si="32"/>
        <v>15.8</v>
      </c>
      <c r="V93" s="12">
        <f t="shared" si="33"/>
        <v>22.29699999999999</v>
      </c>
      <c r="W93" s="13">
        <f t="shared" si="34"/>
        <v>41.120253164556885</v>
      </c>
      <c r="Y93" s="10">
        <v>18.100000000000001</v>
      </c>
      <c r="Z93" s="25">
        <f t="shared" si="23"/>
        <v>13.017839999999996</v>
      </c>
      <c r="AA93" s="26">
        <f t="shared" si="35"/>
        <v>-28.078232044198927</v>
      </c>
    </row>
    <row r="94" spans="1:31">
      <c r="A94" s="1">
        <v>2019</v>
      </c>
      <c r="B94" s="1">
        <v>6</v>
      </c>
      <c r="D94" s="6"/>
      <c r="E94" s="17"/>
      <c r="F94" s="37">
        <v>70.3</v>
      </c>
      <c r="I94" s="40">
        <v>1.2</v>
      </c>
      <c r="J94" s="19">
        <f t="shared" si="26"/>
        <v>9.9224999999999959</v>
      </c>
      <c r="K94" s="13">
        <f t="shared" si="27"/>
        <v>726.87499999999977</v>
      </c>
      <c r="M94" s="35">
        <v>15.9</v>
      </c>
      <c r="N94" s="12">
        <f t="shared" si="28"/>
        <v>19.32524999999999</v>
      </c>
      <c r="O94" s="13">
        <f t="shared" si="29"/>
        <v>21.542452830188608</v>
      </c>
      <c r="P94" s="12">
        <f t="shared" si="36"/>
        <v>48.033766722872748</v>
      </c>
      <c r="Q94" s="35">
        <v>6.1</v>
      </c>
      <c r="R94" s="12">
        <f t="shared" si="30"/>
        <v>12.599999999999994</v>
      </c>
      <c r="S94" s="13">
        <f t="shared" si="31"/>
        <v>106.55737704918025</v>
      </c>
      <c r="T94" s="12">
        <f t="shared" si="37"/>
        <v>147.7283984875215</v>
      </c>
      <c r="U94" s="12">
        <f t="shared" si="32"/>
        <v>11</v>
      </c>
      <c r="V94" s="12">
        <f t="shared" si="33"/>
        <v>15.962624999999992</v>
      </c>
      <c r="W94" s="13">
        <f t="shared" si="34"/>
        <v>45.114772727272651</v>
      </c>
      <c r="Y94" s="10">
        <v>11.6</v>
      </c>
      <c r="Z94" s="25">
        <f t="shared" si="23"/>
        <v>9.3195899999999963</v>
      </c>
      <c r="AA94" s="26">
        <f t="shared" si="35"/>
        <v>-19.658706896551763</v>
      </c>
    </row>
    <row r="95" spans="1:31">
      <c r="A95" s="1">
        <v>2019</v>
      </c>
      <c r="B95" s="1">
        <v>7</v>
      </c>
      <c r="D95" s="6"/>
      <c r="E95" s="17"/>
      <c r="F95" s="37">
        <v>69.3</v>
      </c>
      <c r="I95" s="18">
        <v>0.9</v>
      </c>
      <c r="J95" s="19">
        <f t="shared" si="26"/>
        <v>8.3474999999999948</v>
      </c>
      <c r="K95" s="13">
        <f t="shared" si="27"/>
        <v>827.49999999999932</v>
      </c>
      <c r="M95" s="35">
        <v>12.4</v>
      </c>
      <c r="N95" s="12">
        <f t="shared" si="28"/>
        <v>16.257749999999991</v>
      </c>
      <c r="O95" s="13">
        <f t="shared" si="29"/>
        <v>31.110887096774121</v>
      </c>
      <c r="P95" s="12">
        <f t="shared" si="36"/>
        <v>47.19516190465685</v>
      </c>
      <c r="Q95" s="35">
        <v>4.2</v>
      </c>
      <c r="R95" s="12">
        <f t="shared" si="30"/>
        <v>10.599999999999994</v>
      </c>
      <c r="S95" s="13">
        <f t="shared" si="31"/>
        <v>152.38095238095224</v>
      </c>
      <c r="T95" s="12">
        <f t="shared" si="37"/>
        <v>150.98939377260137</v>
      </c>
      <c r="U95" s="12">
        <f t="shared" si="32"/>
        <v>8.3000000000000007</v>
      </c>
      <c r="V95" s="12">
        <f t="shared" si="33"/>
        <v>13.428874999999993</v>
      </c>
      <c r="W95" s="13">
        <f t="shared" si="34"/>
        <v>61.793674698795087</v>
      </c>
      <c r="Y95" s="10">
        <v>1.6</v>
      </c>
      <c r="Z95" s="25">
        <f t="shared" si="23"/>
        <v>7.840289999999996</v>
      </c>
      <c r="AA95" s="26">
        <f t="shared" si="35"/>
        <v>390.01812499999977</v>
      </c>
    </row>
    <row r="96" spans="1:31">
      <c r="A96" s="1">
        <v>2019</v>
      </c>
      <c r="B96" s="1">
        <v>8</v>
      </c>
      <c r="D96" s="6"/>
      <c r="E96" s="17"/>
      <c r="F96" s="37">
        <v>68.7</v>
      </c>
      <c r="I96" s="18">
        <v>0.5</v>
      </c>
      <c r="J96" s="19">
        <f t="shared" si="26"/>
        <v>7.4025000000000043</v>
      </c>
      <c r="K96" s="13">
        <f t="shared" si="27"/>
        <v>1380.5000000000009</v>
      </c>
      <c r="M96" s="35">
        <v>7.5</v>
      </c>
      <c r="N96" s="12">
        <f t="shared" si="28"/>
        <v>14.417250000000008</v>
      </c>
      <c r="O96" s="13">
        <f t="shared" si="29"/>
        <v>92.230000000000103</v>
      </c>
      <c r="P96" s="12">
        <f t="shared" si="36"/>
        <v>46.883614100831586</v>
      </c>
      <c r="Q96" s="35">
        <v>1.1000000000000001</v>
      </c>
      <c r="R96" s="12">
        <f t="shared" si="30"/>
        <v>9.4000000000000057</v>
      </c>
      <c r="S96" s="13">
        <f t="shared" si="31"/>
        <v>754.54545454545507</v>
      </c>
      <c r="T96" s="12">
        <f t="shared" si="37"/>
        <v>150.26864741968961</v>
      </c>
      <c r="U96" s="12">
        <f t="shared" si="32"/>
        <v>4.3</v>
      </c>
      <c r="V96" s="12">
        <f t="shared" si="33"/>
        <v>11.908625000000008</v>
      </c>
      <c r="W96" s="13">
        <f t="shared" si="34"/>
        <v>176.94476744186068</v>
      </c>
      <c r="Z96" s="25">
        <f t="shared" si="23"/>
        <v>6.9527100000000042</v>
      </c>
    </row>
    <row r="97" spans="1:23">
      <c r="A97" s="1">
        <v>2019</v>
      </c>
      <c r="B97" s="1">
        <v>9</v>
      </c>
      <c r="D97" s="6"/>
      <c r="E97" s="17"/>
      <c r="F97" s="37">
        <v>68.7</v>
      </c>
      <c r="I97" s="18">
        <v>1.1000000000000001</v>
      </c>
      <c r="J97" s="19">
        <f t="shared" si="26"/>
        <v>7.4025000000000043</v>
      </c>
      <c r="K97" s="13">
        <f t="shared" si="27"/>
        <v>572.95454545454584</v>
      </c>
      <c r="M97" s="35">
        <v>6.6</v>
      </c>
      <c r="N97" s="12">
        <f t="shared" si="28"/>
        <v>14.417250000000008</v>
      </c>
      <c r="O97" s="13">
        <f t="shared" si="29"/>
        <v>118.44318181818196</v>
      </c>
      <c r="P97" s="12">
        <f t="shared" si="36"/>
        <v>50.675586672877536</v>
      </c>
      <c r="Q97" s="39">
        <v>4</v>
      </c>
      <c r="R97" s="12">
        <f t="shared" si="30"/>
        <v>9.4000000000000057</v>
      </c>
      <c r="S97" s="13">
        <f t="shared" si="31"/>
        <v>135.00000000000014</v>
      </c>
      <c r="T97" s="12">
        <f t="shared" si="37"/>
        <v>160.81944221078612</v>
      </c>
      <c r="U97" s="12">
        <f t="shared" si="32"/>
        <v>5.3</v>
      </c>
      <c r="V97" s="12">
        <f t="shared" si="33"/>
        <v>11.908625000000008</v>
      </c>
      <c r="W97" s="13">
        <f t="shared" si="34"/>
        <v>124.69103773584922</v>
      </c>
    </row>
    <row r="98" spans="1:23">
      <c r="A98" s="1">
        <v>2019</v>
      </c>
      <c r="B98" s="1">
        <v>10</v>
      </c>
      <c r="D98" s="6"/>
      <c r="E98" s="17"/>
      <c r="F98" s="42">
        <v>67</v>
      </c>
      <c r="I98" s="18">
        <v>0.4</v>
      </c>
      <c r="J98" s="13">
        <f t="shared" si="26"/>
        <v>4.7249999999999996</v>
      </c>
      <c r="K98" s="13">
        <f t="shared" si="27"/>
        <v>1081.2499999999998</v>
      </c>
      <c r="M98" s="35">
        <v>5.4</v>
      </c>
      <c r="N98" s="12">
        <f t="shared" si="28"/>
        <v>9.2025000000000006</v>
      </c>
      <c r="O98" s="13">
        <f t="shared" si="29"/>
        <v>70.416666666666657</v>
      </c>
      <c r="P98" s="12">
        <f t="shared" si="36"/>
        <v>50.877014244034619</v>
      </c>
      <c r="Q98" s="35">
        <v>1.8</v>
      </c>
      <c r="R98" s="12">
        <f t="shared" si="30"/>
        <v>6</v>
      </c>
      <c r="S98" s="13">
        <f t="shared" si="31"/>
        <v>233.33333333333331</v>
      </c>
      <c r="T98" s="12">
        <f t="shared" si="37"/>
        <v>171.6986582760276</v>
      </c>
      <c r="U98" s="12">
        <f t="shared" si="32"/>
        <v>3.6</v>
      </c>
      <c r="V98" s="12">
        <f t="shared" si="33"/>
        <v>7.6012500000000003</v>
      </c>
      <c r="W98" s="13">
        <f t="shared" si="34"/>
        <v>111.14583333333331</v>
      </c>
    </row>
    <row r="99" spans="1:23">
      <c r="A99" s="1">
        <v>2019</v>
      </c>
      <c r="B99" s="1">
        <v>11</v>
      </c>
      <c r="D99" s="6"/>
      <c r="E99" s="17"/>
      <c r="F99" s="37">
        <v>68.7</v>
      </c>
      <c r="I99" s="18">
        <v>0.5</v>
      </c>
      <c r="J99" s="13">
        <f t="shared" si="26"/>
        <v>7.4025000000000043</v>
      </c>
      <c r="K99" s="13">
        <f t="shared" si="27"/>
        <v>1380.5000000000009</v>
      </c>
      <c r="M99" s="35">
        <v>13.5</v>
      </c>
      <c r="N99" s="12">
        <f t="shared" si="28"/>
        <v>14.417250000000008</v>
      </c>
      <c r="O99" s="13">
        <f t="shared" si="29"/>
        <v>6.7944444444445082</v>
      </c>
      <c r="P99" s="12">
        <f t="shared" si="36"/>
        <v>50.232538356384474</v>
      </c>
      <c r="Q99" s="35">
        <v>6.5</v>
      </c>
      <c r="R99" s="12">
        <f t="shared" si="30"/>
        <v>9.4000000000000057</v>
      </c>
      <c r="S99" s="13">
        <f t="shared" si="31"/>
        <v>44.615384615384698</v>
      </c>
      <c r="T99" s="12">
        <f t="shared" si="37"/>
        <v>182.72921125277068</v>
      </c>
      <c r="U99" s="12">
        <f t="shared" si="32"/>
        <v>10</v>
      </c>
      <c r="V99" s="12">
        <f t="shared" si="33"/>
        <v>11.908625000000008</v>
      </c>
      <c r="W99" s="13">
        <f t="shared" si="34"/>
        <v>19.086250000000078</v>
      </c>
    </row>
    <row r="100" spans="1:23">
      <c r="A100" s="1">
        <v>2019</v>
      </c>
      <c r="B100" s="1">
        <v>12</v>
      </c>
      <c r="D100" s="6"/>
      <c r="E100" s="17"/>
      <c r="F100" s="37">
        <v>68.599999999999994</v>
      </c>
      <c r="I100" s="18">
        <v>1.5</v>
      </c>
      <c r="J100" s="13">
        <f t="shared" si="26"/>
        <v>7.2449999999999912</v>
      </c>
      <c r="K100" s="13">
        <f t="shared" si="27"/>
        <v>382.99999999999937</v>
      </c>
      <c r="M100" s="35">
        <v>12.9</v>
      </c>
      <c r="N100" s="12">
        <f t="shared" si="28"/>
        <v>14.110499999999982</v>
      </c>
      <c r="O100" s="13">
        <f t="shared" si="29"/>
        <v>9.383720930232414</v>
      </c>
      <c r="P100" s="12">
        <f t="shared" si="36"/>
        <v>52.32436423143222</v>
      </c>
      <c r="Q100" s="35">
        <v>5.5</v>
      </c>
      <c r="R100" s="12">
        <f t="shared" si="30"/>
        <v>9.1999999999999886</v>
      </c>
      <c r="S100" s="13">
        <f t="shared" si="31"/>
        <v>67.272727272727053</v>
      </c>
      <c r="T100" s="12">
        <f t="shared" si="37"/>
        <v>191.66981903999908</v>
      </c>
      <c r="U100" s="12">
        <f t="shared" si="32"/>
        <v>9.1999999999999993</v>
      </c>
      <c r="V100" s="12">
        <f t="shared" si="33"/>
        <v>11.655249999999985</v>
      </c>
      <c r="W100" s="13">
        <f t="shared" si="34"/>
        <v>26.687499999999844</v>
      </c>
    </row>
    <row r="101" spans="1:23">
      <c r="A101" s="1">
        <v>2020</v>
      </c>
      <c r="B101" s="1">
        <v>1</v>
      </c>
      <c r="C101">
        <v>2020</v>
      </c>
      <c r="D101" s="6"/>
      <c r="E101" s="17"/>
      <c r="F101" s="37">
        <v>69.900000000000006</v>
      </c>
      <c r="I101" s="18">
        <v>6.2</v>
      </c>
      <c r="J101" s="13">
        <f t="shared" si="26"/>
        <v>9.2925000000000093</v>
      </c>
      <c r="K101" s="13">
        <f t="shared" si="27"/>
        <v>49.879032258064683</v>
      </c>
      <c r="M101" s="35">
        <v>22.6</v>
      </c>
      <c r="N101" s="12">
        <f t="shared" si="28"/>
        <v>18.098250000000018</v>
      </c>
      <c r="O101" s="13">
        <f t="shared" si="29"/>
        <v>-19.919247787610544</v>
      </c>
      <c r="P101" s="12">
        <f t="shared" si="36"/>
        <v>52.038154496037492</v>
      </c>
      <c r="Q101" s="35">
        <v>11.6</v>
      </c>
      <c r="R101" s="12">
        <f t="shared" si="30"/>
        <v>11.800000000000011</v>
      </c>
      <c r="S101" s="13">
        <f t="shared" si="31"/>
        <v>1.7241379310345906</v>
      </c>
      <c r="T101" s="12">
        <f t="shared" si="37"/>
        <v>185.21120357225871</v>
      </c>
      <c r="U101" s="12">
        <f t="shared" si="32"/>
        <v>17.100000000000001</v>
      </c>
      <c r="V101" s="12">
        <f t="shared" si="33"/>
        <v>14.949125000000015</v>
      </c>
      <c r="W101" s="13">
        <f t="shared" si="34"/>
        <v>-12.578216374268919</v>
      </c>
    </row>
    <row r="102" spans="1:23">
      <c r="A102" s="1">
        <v>2020</v>
      </c>
      <c r="B102" s="1">
        <v>2</v>
      </c>
      <c r="D102" s="6"/>
      <c r="E102" s="17"/>
      <c r="F102" s="37">
        <v>69.3</v>
      </c>
      <c r="I102" s="18">
        <v>0.2</v>
      </c>
      <c r="J102" s="13">
        <f t="shared" si="26"/>
        <v>8.3474999999999948</v>
      </c>
      <c r="K102" s="13">
        <f t="shared" si="27"/>
        <v>4073.7499999999973</v>
      </c>
      <c r="M102" s="35">
        <v>7.2</v>
      </c>
      <c r="N102" s="12">
        <f t="shared" si="28"/>
        <v>16.257749999999991</v>
      </c>
      <c r="O102" s="13">
        <f t="shared" si="29"/>
        <v>125.80208333333317</v>
      </c>
      <c r="P102" s="12">
        <f t="shared" si="36"/>
        <v>47.97962691098158</v>
      </c>
      <c r="Q102" s="35">
        <v>3.6</v>
      </c>
      <c r="R102" s="12">
        <f t="shared" si="30"/>
        <v>10.599999999999994</v>
      </c>
      <c r="S102" s="13">
        <f t="shared" si="31"/>
        <v>194.44444444444429</v>
      </c>
      <c r="T102" s="12">
        <f t="shared" si="37"/>
        <v>152.0951062571323</v>
      </c>
      <c r="U102" s="12">
        <f t="shared" si="32"/>
        <v>5.4</v>
      </c>
      <c r="V102" s="12">
        <f t="shared" si="33"/>
        <v>13.428874999999993</v>
      </c>
      <c r="W102" s="13">
        <f t="shared" si="34"/>
        <v>148.68287037037021</v>
      </c>
    </row>
    <row r="103" spans="1:23">
      <c r="A103" s="1">
        <v>2020</v>
      </c>
      <c r="B103" s="1">
        <v>3</v>
      </c>
      <c r="D103" s="6"/>
      <c r="E103" s="17"/>
      <c r="F103" s="37">
        <v>69.5</v>
      </c>
      <c r="I103" s="18">
        <v>1.5</v>
      </c>
      <c r="J103" s="13">
        <f t="shared" si="26"/>
        <v>8.6624999999999996</v>
      </c>
      <c r="K103" s="13">
        <f t="shared" si="27"/>
        <v>477.5</v>
      </c>
      <c r="M103" s="35">
        <v>9.6999999999999993</v>
      </c>
      <c r="N103" s="12">
        <f t="shared" si="28"/>
        <v>16.87125</v>
      </c>
      <c r="O103" s="13">
        <f t="shared" si="29"/>
        <v>73.930412371134025</v>
      </c>
      <c r="P103" s="12">
        <f t="shared" si="36"/>
        <v>40.886268233892771</v>
      </c>
      <c r="Q103" s="35">
        <v>2.9</v>
      </c>
      <c r="R103" s="12">
        <f t="shared" si="30"/>
        <v>11</v>
      </c>
      <c r="S103" s="13">
        <f t="shared" si="31"/>
        <v>279.31034482758622</v>
      </c>
      <c r="T103" s="12">
        <f t="shared" si="37"/>
        <v>125.02775580534785</v>
      </c>
      <c r="U103" s="12">
        <f t="shared" si="32"/>
        <v>6.3</v>
      </c>
      <c r="V103" s="12">
        <f t="shared" si="33"/>
        <v>13.935625</v>
      </c>
      <c r="W103" s="13">
        <f t="shared" si="34"/>
        <v>121.20039682539684</v>
      </c>
    </row>
    <row r="104" spans="1:23">
      <c r="A104" s="1">
        <v>2020</v>
      </c>
      <c r="B104" s="1">
        <v>4</v>
      </c>
      <c r="D104" s="6"/>
      <c r="E104" s="17"/>
      <c r="F104" s="42">
        <v>70</v>
      </c>
      <c r="I104" s="18">
        <v>5.2</v>
      </c>
      <c r="J104" s="13">
        <f t="shared" si="26"/>
        <v>9.4499999999999993</v>
      </c>
      <c r="K104" s="13">
        <f t="shared" si="27"/>
        <v>81.730769230769198</v>
      </c>
      <c r="M104" s="35">
        <v>17.8</v>
      </c>
      <c r="N104" s="12">
        <f t="shared" si="28"/>
        <v>18.405000000000001</v>
      </c>
      <c r="O104" s="13">
        <f t="shared" si="29"/>
        <v>3.3988764044943878</v>
      </c>
      <c r="P104" s="12">
        <f t="shared" si="36"/>
        <v>33.554782636491176</v>
      </c>
      <c r="Q104" s="35">
        <v>7.6</v>
      </c>
      <c r="R104" s="12">
        <f t="shared" si="30"/>
        <v>12</v>
      </c>
      <c r="S104" s="13">
        <f t="shared" si="31"/>
        <v>57.89473684210526</v>
      </c>
      <c r="T104" s="12">
        <f t="shared" si="37"/>
        <v>116.69421076859156</v>
      </c>
      <c r="U104" s="12">
        <f t="shared" si="32"/>
        <v>12.7</v>
      </c>
      <c r="V104" s="12">
        <f t="shared" si="33"/>
        <v>15.202500000000001</v>
      </c>
      <c r="W104" s="13">
        <f t="shared" si="34"/>
        <v>19.704724409448843</v>
      </c>
    </row>
    <row r="105" spans="1:23">
      <c r="A105" s="1">
        <v>2020</v>
      </c>
      <c r="B105" s="1">
        <v>5</v>
      </c>
      <c r="D105" s="6"/>
      <c r="E105" s="17"/>
      <c r="F105" s="37">
        <v>70.599999999999994</v>
      </c>
      <c r="I105" s="18">
        <v>0.2</v>
      </c>
      <c r="J105" s="13">
        <f t="shared" si="26"/>
        <v>10.394999999999991</v>
      </c>
      <c r="K105" s="13">
        <f t="shared" si="27"/>
        <v>5097.4999999999955</v>
      </c>
      <c r="M105" s="35">
        <v>10.6</v>
      </c>
      <c r="N105" s="12">
        <f t="shared" si="28"/>
        <v>20.245499999999982</v>
      </c>
      <c r="O105" s="13">
        <f t="shared" si="29"/>
        <v>90.995283018867781</v>
      </c>
      <c r="P105" s="12">
        <f t="shared" si="36"/>
        <v>29.722549477099832</v>
      </c>
      <c r="Q105" s="35">
        <v>3.3</v>
      </c>
      <c r="R105" s="12">
        <f t="shared" si="30"/>
        <v>13.199999999999989</v>
      </c>
      <c r="S105" s="13">
        <f t="shared" si="31"/>
        <v>299.99999999999972</v>
      </c>
      <c r="T105" s="12">
        <f t="shared" si="37"/>
        <v>105.44196629657968</v>
      </c>
      <c r="U105" s="12">
        <f t="shared" si="32"/>
        <v>6.9499999999999993</v>
      </c>
      <c r="V105" s="12">
        <f t="shared" si="33"/>
        <v>16.722749999999984</v>
      </c>
      <c r="W105" s="13">
        <f t="shared" si="34"/>
        <v>140.61510791366888</v>
      </c>
    </row>
    <row r="106" spans="1:23">
      <c r="A106" s="1">
        <v>2020</v>
      </c>
      <c r="B106" s="1">
        <v>6</v>
      </c>
      <c r="D106" s="6"/>
      <c r="E106" s="17"/>
      <c r="F106" s="37">
        <v>71.7</v>
      </c>
      <c r="I106" s="18">
        <v>5.8</v>
      </c>
      <c r="J106" s="13">
        <f t="shared" si="26"/>
        <v>12.127500000000005</v>
      </c>
      <c r="K106" s="13">
        <f t="shared" si="27"/>
        <v>109.09482758620697</v>
      </c>
      <c r="M106" s="35">
        <v>18.3</v>
      </c>
      <c r="N106" s="12">
        <f t="shared" si="28"/>
        <v>23.619750000000007</v>
      </c>
      <c r="O106" s="13">
        <f t="shared" si="29"/>
        <v>29.06967213114757</v>
      </c>
      <c r="P106" s="12">
        <f t="shared" si="36"/>
        <v>29.121092355122908</v>
      </c>
      <c r="Q106" s="35">
        <v>10.1</v>
      </c>
      <c r="R106" s="12">
        <f t="shared" si="30"/>
        <v>15.400000000000006</v>
      </c>
      <c r="S106" s="13">
        <f t="shared" si="31"/>
        <v>52.475247524752547</v>
      </c>
      <c r="T106" s="12">
        <f t="shared" si="37"/>
        <v>102.59259660177547</v>
      </c>
      <c r="U106" s="12">
        <f t="shared" si="32"/>
        <v>14.2</v>
      </c>
      <c r="V106" s="12">
        <f t="shared" si="33"/>
        <v>19.509875000000008</v>
      </c>
      <c r="W106" s="13">
        <f t="shared" si="34"/>
        <v>37.393485915493017</v>
      </c>
    </row>
    <row r="107" spans="1:23">
      <c r="A107" s="1">
        <v>2020</v>
      </c>
      <c r="B107" s="1">
        <v>7</v>
      </c>
      <c r="D107" s="6"/>
      <c r="E107" s="17"/>
      <c r="F107" s="37">
        <v>71.8</v>
      </c>
      <c r="I107" s="18">
        <v>6.1</v>
      </c>
      <c r="J107" s="13">
        <f t="shared" si="26"/>
        <v>12.284999999999995</v>
      </c>
      <c r="K107" s="13">
        <f t="shared" si="27"/>
        <v>101.39344262295077</v>
      </c>
      <c r="M107" s="35">
        <v>20.5</v>
      </c>
      <c r="N107" s="12">
        <f t="shared" si="28"/>
        <v>23.92649999999999</v>
      </c>
      <c r="O107" s="13">
        <f t="shared" si="29"/>
        <v>16.714634146341425</v>
      </c>
      <c r="P107" s="12">
        <f t="shared" si="36"/>
        <v>28.77469777942277</v>
      </c>
      <c r="Q107" s="35">
        <v>10.3</v>
      </c>
      <c r="R107" s="12">
        <f t="shared" si="30"/>
        <v>15.599999999999994</v>
      </c>
      <c r="S107" s="13">
        <f t="shared" si="31"/>
        <v>51.45631067961159</v>
      </c>
      <c r="T107" s="12">
        <f t="shared" si="37"/>
        <v>100.92769322293741</v>
      </c>
      <c r="U107" s="12">
        <f t="shared" si="32"/>
        <v>15.4</v>
      </c>
      <c r="V107" s="12">
        <f t="shared" si="33"/>
        <v>19.763249999999992</v>
      </c>
      <c r="W107" s="13">
        <f t="shared" si="34"/>
        <v>28.332792207792153</v>
      </c>
    </row>
    <row r="108" spans="1:23">
      <c r="A108" s="1">
        <v>2020</v>
      </c>
      <c r="B108" s="1">
        <v>8</v>
      </c>
      <c r="D108" s="6"/>
      <c r="E108" s="17"/>
      <c r="F108" s="37">
        <v>73.400000000000006</v>
      </c>
      <c r="I108" s="18">
        <v>7.5</v>
      </c>
      <c r="J108" s="13">
        <f t="shared" si="26"/>
        <v>14.805000000000009</v>
      </c>
      <c r="K108" s="13">
        <f t="shared" si="27"/>
        <v>97.400000000000119</v>
      </c>
      <c r="M108" s="35">
        <v>26.4</v>
      </c>
      <c r="N108" s="12">
        <f t="shared" si="28"/>
        <v>28.834500000000016</v>
      </c>
      <c r="O108" s="13">
        <f t="shared" si="29"/>
        <v>9.2215909090909776</v>
      </c>
      <c r="P108" s="12">
        <f t="shared" si="36"/>
        <v>22.809834068522068</v>
      </c>
      <c r="Q108" s="35">
        <v>11.7</v>
      </c>
      <c r="R108" s="12">
        <f t="shared" si="30"/>
        <v>18.800000000000011</v>
      </c>
      <c r="S108" s="13">
        <f t="shared" si="31"/>
        <v>60.683760683760795</v>
      </c>
      <c r="T108" s="12">
        <f t="shared" si="37"/>
        <v>92.745767771521685</v>
      </c>
      <c r="U108" s="12">
        <f t="shared" si="32"/>
        <v>19.049999999999997</v>
      </c>
      <c r="V108" s="12">
        <f t="shared" si="33"/>
        <v>23.817250000000016</v>
      </c>
      <c r="W108" s="13">
        <f t="shared" si="34"/>
        <v>25.024934383202194</v>
      </c>
    </row>
    <row r="109" spans="1:23">
      <c r="A109" s="1">
        <v>2020</v>
      </c>
      <c r="B109" s="1">
        <v>9</v>
      </c>
      <c r="D109" s="6"/>
      <c r="E109" s="17"/>
      <c r="F109" s="37">
        <v>71.400000000000006</v>
      </c>
      <c r="I109" s="18">
        <v>0.6</v>
      </c>
      <c r="J109" s="13">
        <f t="shared" si="26"/>
        <v>11.655000000000008</v>
      </c>
      <c r="K109" s="13">
        <f t="shared" si="27"/>
        <v>1842.5000000000016</v>
      </c>
      <c r="M109" s="35">
        <v>17.3</v>
      </c>
      <c r="N109" s="12">
        <f t="shared" si="28"/>
        <v>22.699500000000018</v>
      </c>
      <c r="O109" s="13">
        <f t="shared" si="29"/>
        <v>31.210982658959637</v>
      </c>
      <c r="P109" s="12">
        <f t="shared" si="36"/>
        <v>12.124255700841703</v>
      </c>
      <c r="Q109" s="35">
        <v>5.3</v>
      </c>
      <c r="R109" s="12">
        <f t="shared" si="30"/>
        <v>14.800000000000011</v>
      </c>
      <c r="S109" s="13">
        <f t="shared" si="31"/>
        <v>179.24528301886812</v>
      </c>
      <c r="T109" s="12">
        <f t="shared" si="37"/>
        <v>71.660676967298514</v>
      </c>
      <c r="U109" s="12">
        <f t="shared" si="32"/>
        <v>11.3</v>
      </c>
      <c r="V109" s="12">
        <f t="shared" si="33"/>
        <v>18.749750000000013</v>
      </c>
      <c r="W109" s="13">
        <f t="shared" si="34"/>
        <v>65.926991150442575</v>
      </c>
    </row>
    <row r="110" spans="1:23">
      <c r="A110" s="1">
        <v>2020</v>
      </c>
      <c r="B110" s="1">
        <v>10</v>
      </c>
      <c r="D110" s="6"/>
      <c r="E110" s="17"/>
      <c r="F110" s="37">
        <v>74.2</v>
      </c>
      <c r="I110" s="18">
        <v>14.6</v>
      </c>
      <c r="J110" s="13">
        <f t="shared" si="26"/>
        <v>16.065000000000005</v>
      </c>
      <c r="K110" s="13">
        <f t="shared" si="27"/>
        <v>10.034246575342507</v>
      </c>
      <c r="M110" s="35">
        <v>38.299999999999997</v>
      </c>
      <c r="N110" s="12">
        <f t="shared" si="28"/>
        <v>31.288500000000006</v>
      </c>
      <c r="O110" s="13">
        <f t="shared" si="29"/>
        <v>-18.306788511749332</v>
      </c>
      <c r="P110" s="12">
        <f t="shared" si="36"/>
        <v>5.687398446683555</v>
      </c>
      <c r="Q110" s="35">
        <v>22.9</v>
      </c>
      <c r="R110" s="12">
        <f t="shared" si="30"/>
        <v>20.400000000000006</v>
      </c>
      <c r="S110" s="13">
        <f t="shared" si="31"/>
        <v>-10.917030567685558</v>
      </c>
      <c r="T110" s="12">
        <f t="shared" si="37"/>
        <v>54.736541773893777</v>
      </c>
      <c r="U110" s="12">
        <f t="shared" si="32"/>
        <v>30.599999999999998</v>
      </c>
      <c r="V110" s="12">
        <f t="shared" si="33"/>
        <v>25.844250000000006</v>
      </c>
      <c r="W110" s="13">
        <f t="shared" si="34"/>
        <v>-15.541666666666643</v>
      </c>
    </row>
    <row r="111" spans="1:23">
      <c r="A111" s="1">
        <v>2020</v>
      </c>
      <c r="B111" s="1">
        <v>11</v>
      </c>
      <c r="D111" s="6"/>
      <c r="E111" s="17"/>
      <c r="F111" s="42">
        <v>88</v>
      </c>
      <c r="I111" s="13">
        <v>34.5</v>
      </c>
      <c r="J111" s="18">
        <f t="shared" si="26"/>
        <v>37.799999999999997</v>
      </c>
      <c r="K111" s="13">
        <f t="shared" si="27"/>
        <v>9.5652173913043441</v>
      </c>
      <c r="M111" s="35">
        <v>71.099999999999994</v>
      </c>
      <c r="N111" s="12">
        <f t="shared" si="28"/>
        <v>73.62</v>
      </c>
      <c r="O111" s="13">
        <f t="shared" si="29"/>
        <v>3.5443037974683733</v>
      </c>
      <c r="P111" s="12">
        <f t="shared" si="36"/>
        <v>-1.1844550811408479</v>
      </c>
      <c r="Q111" s="35">
        <v>40.4</v>
      </c>
      <c r="R111" s="12">
        <f t="shared" si="30"/>
        <v>48</v>
      </c>
      <c r="S111" s="13">
        <f t="shared" si="31"/>
        <v>18.811881188118804</v>
      </c>
      <c r="T111" s="12">
        <f t="shared" si="37"/>
        <v>36.835252477639699</v>
      </c>
      <c r="U111" s="12">
        <f t="shared" si="32"/>
        <v>55.75</v>
      </c>
      <c r="V111" s="12">
        <f t="shared" si="33"/>
        <v>60.81</v>
      </c>
      <c r="W111" s="13">
        <f t="shared" si="34"/>
        <v>9.0762331838565018</v>
      </c>
    </row>
    <row r="112" spans="1:23">
      <c r="A112" s="1">
        <v>2020</v>
      </c>
      <c r="B112" s="1">
        <v>12</v>
      </c>
      <c r="D112" s="6"/>
      <c r="E112" s="17"/>
      <c r="F112" s="37">
        <v>84.2</v>
      </c>
      <c r="I112" s="18">
        <v>23.1</v>
      </c>
      <c r="J112" s="13">
        <f t="shared" si="26"/>
        <v>31.815000000000005</v>
      </c>
      <c r="K112" s="13">
        <f t="shared" si="27"/>
        <v>37.727272727272748</v>
      </c>
      <c r="M112" s="35">
        <v>63.1</v>
      </c>
      <c r="N112" s="12">
        <f t="shared" si="28"/>
        <v>61.963500000000003</v>
      </c>
      <c r="O112" s="13">
        <f t="shared" si="29"/>
        <v>-1.8011093502377236</v>
      </c>
      <c r="P112" s="12">
        <f t="shared" si="36"/>
        <v>-8.9983575691603761</v>
      </c>
      <c r="Q112" s="35">
        <v>32.4</v>
      </c>
      <c r="R112" s="12">
        <f t="shared" si="30"/>
        <v>40.400000000000006</v>
      </c>
      <c r="S112" s="13">
        <f t="shared" si="31"/>
        <v>24.691358024691382</v>
      </c>
      <c r="T112" s="12">
        <f t="shared" si="37"/>
        <v>19.341141688943594</v>
      </c>
      <c r="U112" s="12">
        <f t="shared" si="32"/>
        <v>47.75</v>
      </c>
      <c r="V112" s="12">
        <f t="shared" si="33"/>
        <v>51.181750000000008</v>
      </c>
      <c r="W112" s="13">
        <f t="shared" si="34"/>
        <v>7.1869109947644034</v>
      </c>
    </row>
    <row r="113" spans="1:23">
      <c r="A113" s="1">
        <v>2021</v>
      </c>
      <c r="B113" s="1">
        <v>1</v>
      </c>
      <c r="D113" s="6"/>
      <c r="E113" s="17"/>
      <c r="F113" s="37">
        <v>73.599999999999994</v>
      </c>
      <c r="I113" s="18">
        <v>10.4</v>
      </c>
      <c r="J113" s="18">
        <f t="shared" si="26"/>
        <v>15.11999999999999</v>
      </c>
      <c r="K113" s="13">
        <f t="shared" si="27"/>
        <v>45.384615384615302</v>
      </c>
      <c r="M113" s="35">
        <v>35.5</v>
      </c>
      <c r="N113" s="12">
        <f t="shared" si="28"/>
        <v>29.447999999999983</v>
      </c>
      <c r="O113" s="13">
        <f t="shared" si="29"/>
        <v>-17.047887323943712</v>
      </c>
      <c r="P113" s="12">
        <f t="shared" si="36"/>
        <v>-13.599098659432542</v>
      </c>
      <c r="Q113" s="35">
        <v>18.399999999999999</v>
      </c>
      <c r="R113" s="12">
        <f t="shared" si="30"/>
        <v>19.199999999999989</v>
      </c>
      <c r="S113" s="13">
        <f t="shared" si="31"/>
        <v>4.3478260869564735</v>
      </c>
      <c r="T113" s="12">
        <f t="shared" si="37"/>
        <v>12.320880539725044</v>
      </c>
      <c r="U113" s="12">
        <f t="shared" si="32"/>
        <v>26.95</v>
      </c>
      <c r="V113" s="12">
        <f t="shared" si="33"/>
        <v>24.323999999999984</v>
      </c>
      <c r="W113" s="13">
        <f t="shared" si="34"/>
        <v>-9.7439703153989399</v>
      </c>
    </row>
    <row r="114" spans="1:23">
      <c r="A114" s="1">
        <v>2021</v>
      </c>
      <c r="B114" s="1">
        <v>2</v>
      </c>
      <c r="D114" s="6"/>
      <c r="E114" s="17"/>
      <c r="F114" s="37">
        <v>72.400000000000006</v>
      </c>
      <c r="I114" s="18">
        <v>8.3000000000000007</v>
      </c>
      <c r="J114" s="18">
        <f t="shared" si="26"/>
        <v>13.230000000000009</v>
      </c>
      <c r="K114" s="13">
        <f t="shared" si="27"/>
        <v>59.397590361445879</v>
      </c>
      <c r="M114" s="35">
        <v>32.299999999999997</v>
      </c>
      <c r="N114" s="12">
        <f t="shared" si="28"/>
        <v>25.767000000000017</v>
      </c>
      <c r="O114" s="13">
        <f t="shared" si="29"/>
        <v>-20.226006191950404</v>
      </c>
      <c r="P114" s="12">
        <f t="shared" si="36"/>
        <v>-16.699406570532755</v>
      </c>
      <c r="Q114" s="35">
        <v>17.600000000000001</v>
      </c>
      <c r="R114" s="12">
        <f t="shared" si="30"/>
        <v>16.800000000000011</v>
      </c>
      <c r="S114" s="13">
        <f t="shared" si="31"/>
        <v>-4.5454545454544899</v>
      </c>
      <c r="T114" s="12">
        <f t="shared" si="37"/>
        <v>5.983136751831883</v>
      </c>
      <c r="U114" s="12">
        <f t="shared" si="32"/>
        <v>24.95</v>
      </c>
      <c r="V114" s="12">
        <f t="shared" si="33"/>
        <v>21.283500000000014</v>
      </c>
      <c r="W114" s="13">
        <f t="shared" si="34"/>
        <v>-14.695390781563063</v>
      </c>
    </row>
    <row r="115" spans="1:23">
      <c r="A115" s="1">
        <v>2021</v>
      </c>
      <c r="B115" s="1">
        <v>3</v>
      </c>
      <c r="D115" s="6"/>
      <c r="E115" s="17"/>
      <c r="F115" s="38">
        <v>75.2</v>
      </c>
      <c r="I115" s="18">
        <v>17.2</v>
      </c>
      <c r="J115" s="18">
        <f t="shared" si="26"/>
        <v>17.640000000000004</v>
      </c>
      <c r="K115" s="13">
        <f t="shared" si="27"/>
        <v>2.5581395348837503</v>
      </c>
      <c r="M115" s="35">
        <v>54.1</v>
      </c>
      <c r="N115" s="12">
        <f t="shared" si="28"/>
        <v>34.356000000000009</v>
      </c>
      <c r="O115" s="13">
        <f t="shared" si="29"/>
        <v>-36.495378927911261</v>
      </c>
      <c r="P115" s="12">
        <f t="shared" si="36"/>
        <v>-20.784374215615916</v>
      </c>
      <c r="Q115" s="35">
        <v>31</v>
      </c>
      <c r="R115" s="12">
        <f t="shared" si="30"/>
        <v>22.400000000000006</v>
      </c>
      <c r="S115" s="13">
        <f t="shared" si="31"/>
        <v>-27.741935483870947</v>
      </c>
      <c r="T115" s="12">
        <f t="shared" si="37"/>
        <v>-5.9821042087958176</v>
      </c>
      <c r="U115" s="12">
        <f t="shared" si="32"/>
        <v>42.55</v>
      </c>
      <c r="V115" s="12">
        <f t="shared" si="33"/>
        <v>28.378000000000007</v>
      </c>
      <c r="W115" s="13">
        <f t="shared" si="34"/>
        <v>-33.30669800235016</v>
      </c>
    </row>
    <row r="116" spans="1:23">
      <c r="A116" s="1">
        <v>2021</v>
      </c>
      <c r="B116" s="1">
        <v>4</v>
      </c>
      <c r="D116" s="6"/>
      <c r="E116" s="17"/>
      <c r="F116" s="38">
        <v>76.400000000000006</v>
      </c>
      <c r="I116" s="18">
        <v>24.5</v>
      </c>
      <c r="J116" s="18">
        <f t="shared" si="26"/>
        <v>19.530000000000008</v>
      </c>
      <c r="K116" s="13">
        <f t="shared" si="27"/>
        <v>-20.285714285714249</v>
      </c>
      <c r="M116" s="35">
        <v>64.099999999999994</v>
      </c>
      <c r="N116" s="12">
        <f t="shared" si="28"/>
        <v>38.037000000000013</v>
      </c>
      <c r="O116" s="13">
        <f t="shared" si="29"/>
        <v>-40.659906396255828</v>
      </c>
      <c r="P116" s="12">
        <f t="shared" si="36"/>
        <v>-23.608865715555496</v>
      </c>
      <c r="Q116" s="35">
        <v>42.2</v>
      </c>
      <c r="R116" s="12">
        <f t="shared" si="30"/>
        <v>24.800000000000011</v>
      </c>
      <c r="S116" s="13">
        <f t="shared" si="31"/>
        <v>-41.232227488151644</v>
      </c>
      <c r="T116" s="12">
        <f t="shared" si="37"/>
        <v>-15.021738408974286</v>
      </c>
      <c r="U116" s="12">
        <f t="shared" si="32"/>
        <v>53.15</v>
      </c>
      <c r="V116" s="12">
        <f t="shared" si="33"/>
        <v>31.418500000000012</v>
      </c>
      <c r="W116" s="13">
        <f t="shared" si="34"/>
        <v>-40.887111947318886</v>
      </c>
    </row>
    <row r="117" spans="1:23">
      <c r="A117" s="1">
        <v>2021</v>
      </c>
      <c r="B117" s="1">
        <v>5</v>
      </c>
      <c r="D117" s="6"/>
      <c r="E117" s="17"/>
      <c r="F117" s="37">
        <v>77.099999999999994</v>
      </c>
      <c r="I117" s="18">
        <v>21.2</v>
      </c>
      <c r="J117" s="13">
        <f t="shared" si="26"/>
        <v>20.63249999999999</v>
      </c>
      <c r="K117" s="13">
        <f t="shared" si="27"/>
        <v>-2.6768867924528763</v>
      </c>
      <c r="M117" s="35">
        <v>57.3</v>
      </c>
      <c r="N117" s="12">
        <f t="shared" si="28"/>
        <v>40.184249999999984</v>
      </c>
      <c r="O117" s="13">
        <f t="shared" si="29"/>
        <v>-29.870418848167574</v>
      </c>
      <c r="P117" s="12">
        <f t="shared" si="36"/>
        <v>-24.387851943345414</v>
      </c>
      <c r="Q117" s="35">
        <v>37.700000000000003</v>
      </c>
      <c r="R117" s="12">
        <f t="shared" si="30"/>
        <v>26.199999999999989</v>
      </c>
      <c r="S117" s="13">
        <f t="shared" si="31"/>
        <v>-30.503978779840878</v>
      </c>
      <c r="T117" s="12">
        <f t="shared" si="37"/>
        <v>-16.63894514750508</v>
      </c>
      <c r="U117" s="12">
        <f t="shared" si="32"/>
        <v>47.5</v>
      </c>
      <c r="V117" s="12">
        <f t="shared" si="33"/>
        <v>33.19212499999999</v>
      </c>
      <c r="W117" s="13">
        <f t="shared" si="34"/>
        <v>-30.12184210526317</v>
      </c>
    </row>
    <row r="118" spans="1:23">
      <c r="A118" s="1">
        <v>2021</v>
      </c>
      <c r="B118" s="1">
        <v>6</v>
      </c>
      <c r="D118" s="6"/>
      <c r="E118" s="17"/>
      <c r="F118" s="37">
        <v>81.8</v>
      </c>
      <c r="I118" s="18">
        <v>25</v>
      </c>
      <c r="J118" s="13">
        <f t="shared" si="26"/>
        <v>28.034999999999993</v>
      </c>
      <c r="K118" s="13">
        <f t="shared" si="27"/>
        <v>12.139999999999972</v>
      </c>
      <c r="M118" s="35">
        <v>87.5</v>
      </c>
      <c r="N118" s="12">
        <f t="shared" si="28"/>
        <v>54.601499999999987</v>
      </c>
      <c r="O118" s="13">
        <f t="shared" si="29"/>
        <v>-37.59828571428573</v>
      </c>
      <c r="P118" s="12">
        <f t="shared" si="36"/>
        <v>-26.264511313501561</v>
      </c>
      <c r="Q118" s="35">
        <v>56.4</v>
      </c>
      <c r="R118" s="12">
        <f t="shared" si="30"/>
        <v>35.599999999999994</v>
      </c>
      <c r="S118" s="13">
        <f t="shared" si="31"/>
        <v>-36.879432624113484</v>
      </c>
      <c r="T118" s="12">
        <f t="shared" si="37"/>
        <v>-20.257862216172828</v>
      </c>
      <c r="U118" s="12">
        <f t="shared" si="32"/>
        <v>71.95</v>
      </c>
      <c r="V118" s="12">
        <f t="shared" si="33"/>
        <v>45.100749999999991</v>
      </c>
      <c r="W118" s="13">
        <f t="shared" si="34"/>
        <v>-37.316539263377358</v>
      </c>
    </row>
    <row r="119" spans="1:23">
      <c r="A119" s="1">
        <v>2021</v>
      </c>
      <c r="B119" s="1">
        <v>7</v>
      </c>
      <c r="D119" s="6"/>
      <c r="E119" s="17"/>
      <c r="F119" s="37">
        <v>83.6</v>
      </c>
      <c r="I119" s="18">
        <v>34.299999999999997</v>
      </c>
      <c r="J119" s="13">
        <f t="shared" si="26"/>
        <v>30.86999999999999</v>
      </c>
      <c r="K119" s="13">
        <f t="shared" si="27"/>
        <v>-10.000000000000014</v>
      </c>
      <c r="M119" s="35">
        <v>82.4</v>
      </c>
      <c r="N119" s="12">
        <f t="shared" si="28"/>
        <v>60.122999999999983</v>
      </c>
      <c r="O119" s="13">
        <f t="shared" si="29"/>
        <v>-27.035194174757308</v>
      </c>
      <c r="P119" s="12">
        <f t="shared" si="36"/>
        <v>-27.263349598788892</v>
      </c>
      <c r="Q119" s="35">
        <v>54.2</v>
      </c>
      <c r="R119" s="12">
        <f t="shared" si="30"/>
        <v>39.199999999999989</v>
      </c>
      <c r="S119" s="13">
        <f t="shared" si="31"/>
        <v>-27.675276752767559</v>
      </c>
      <c r="T119" s="12">
        <f t="shared" si="37"/>
        <v>-23.0085074704824</v>
      </c>
      <c r="U119" s="12">
        <f t="shared" si="32"/>
        <v>68.300000000000011</v>
      </c>
      <c r="V119" s="12">
        <f t="shared" si="33"/>
        <v>49.66149999999999</v>
      </c>
      <c r="W119" s="13">
        <f t="shared" si="34"/>
        <v>-27.289165446559323</v>
      </c>
    </row>
    <row r="120" spans="1:23">
      <c r="A120" s="1">
        <v>2021</v>
      </c>
      <c r="B120" s="1">
        <v>8</v>
      </c>
      <c r="D120" s="6"/>
      <c r="E120" s="17"/>
      <c r="F120" s="38">
        <v>79.7</v>
      </c>
      <c r="H120" s="8"/>
      <c r="I120" s="18">
        <v>22</v>
      </c>
      <c r="J120" s="13">
        <f t="shared" si="26"/>
        <v>24.727500000000003</v>
      </c>
      <c r="K120" s="13">
        <f t="shared" si="27"/>
        <v>12.39772727272728</v>
      </c>
      <c r="M120" s="35">
        <v>61.3</v>
      </c>
      <c r="N120" s="12">
        <f t="shared" si="28"/>
        <v>48.15975000000001</v>
      </c>
      <c r="O120" s="13">
        <f t="shared" si="29"/>
        <v>-21.435970636215316</v>
      </c>
      <c r="P120" s="12">
        <f t="shared" si="36"/>
        <v>-27.026974179982574</v>
      </c>
      <c r="Q120" s="35">
        <v>35.799999999999997</v>
      </c>
      <c r="R120" s="12">
        <f t="shared" si="30"/>
        <v>31.400000000000006</v>
      </c>
      <c r="S120" s="13">
        <f t="shared" si="31"/>
        <v>-12.290502793296071</v>
      </c>
      <c r="T120" s="12">
        <f t="shared" si="37"/>
        <v>-23.968524821692043</v>
      </c>
      <c r="U120" s="12">
        <f t="shared" si="32"/>
        <v>48.55</v>
      </c>
      <c r="V120" s="12">
        <f t="shared" si="33"/>
        <v>39.779875000000004</v>
      </c>
      <c r="W120" s="13">
        <f t="shared" si="34"/>
        <v>-18.064109165808432</v>
      </c>
    </row>
    <row r="121" spans="1:23">
      <c r="A121" s="1">
        <v>2021</v>
      </c>
      <c r="B121" s="1">
        <v>9</v>
      </c>
      <c r="D121" s="6"/>
      <c r="E121" s="6"/>
      <c r="F121" s="37">
        <v>88.2</v>
      </c>
      <c r="I121" s="18">
        <v>51.3</v>
      </c>
      <c r="J121" s="13">
        <f t="shared" si="26"/>
        <v>38.115000000000002</v>
      </c>
      <c r="K121" s="13">
        <f t="shared" si="27"/>
        <v>-25.701754385964904</v>
      </c>
      <c r="M121" s="35">
        <v>116.3</v>
      </c>
      <c r="N121" s="12">
        <f t="shared" si="28"/>
        <v>74.233500000000006</v>
      </c>
      <c r="O121" s="13">
        <f t="shared" si="29"/>
        <v>-36.170679277730002</v>
      </c>
      <c r="P121" s="12">
        <f t="shared" si="36"/>
        <v>-26.006218117341984</v>
      </c>
      <c r="Q121" s="35">
        <v>74.400000000000006</v>
      </c>
      <c r="R121" s="12">
        <f t="shared" si="30"/>
        <v>48.400000000000006</v>
      </c>
      <c r="S121" s="13">
        <f t="shared" si="31"/>
        <v>-34.946236559139791</v>
      </c>
      <c r="T121" s="12">
        <f t="shared" si="37"/>
        <v>-23.622184803126753</v>
      </c>
      <c r="U121" s="12">
        <f t="shared" si="32"/>
        <v>95.35</v>
      </c>
      <c r="V121" s="12">
        <f t="shared" si="33"/>
        <v>61.316750000000006</v>
      </c>
      <c r="W121" s="13">
        <f t="shared" si="34"/>
        <v>-35.692973256423684</v>
      </c>
    </row>
    <row r="122" spans="1:23">
      <c r="A122" s="1">
        <v>2021</v>
      </c>
      <c r="B122" s="1">
        <v>10</v>
      </c>
      <c r="D122" s="6"/>
      <c r="E122" s="6"/>
      <c r="F122" s="38">
        <v>88.3</v>
      </c>
      <c r="H122" s="8"/>
      <c r="I122" s="18">
        <v>37.4</v>
      </c>
      <c r="J122" s="13">
        <f t="shared" si="26"/>
        <v>38.272499999999994</v>
      </c>
      <c r="K122" s="13">
        <f t="shared" si="27"/>
        <v>2.3328877005347408</v>
      </c>
      <c r="M122" s="35">
        <v>91.7</v>
      </c>
      <c r="N122" s="12">
        <f t="shared" si="28"/>
        <v>74.540249999999986</v>
      </c>
      <c r="O122" s="13">
        <f t="shared" si="29"/>
        <v>-18.712922573609617</v>
      </c>
      <c r="P122" s="12">
        <f t="shared" si="36"/>
        <v>-22.888662177286449</v>
      </c>
      <c r="Q122" s="35">
        <v>56.3</v>
      </c>
      <c r="R122" s="12">
        <f t="shared" si="30"/>
        <v>48.599999999999994</v>
      </c>
      <c r="S122" s="13">
        <f t="shared" si="31"/>
        <v>-13.676731793960926</v>
      </c>
      <c r="T122" s="12">
        <f t="shared" si="37"/>
        <v>-20.445256694452578</v>
      </c>
      <c r="U122" s="12">
        <f t="shared" si="32"/>
        <v>74</v>
      </c>
      <c r="V122" s="12">
        <f t="shared" si="33"/>
        <v>61.57012499999999</v>
      </c>
      <c r="W122" s="13">
        <f t="shared" si="34"/>
        <v>-16.797128378378389</v>
      </c>
    </row>
    <row r="123" spans="1:23">
      <c r="A123" s="1">
        <v>2021</v>
      </c>
      <c r="B123" s="1">
        <v>11</v>
      </c>
      <c r="D123" s="6"/>
      <c r="E123" s="6"/>
      <c r="F123" s="38">
        <v>84.4</v>
      </c>
      <c r="G123" s="8"/>
      <c r="H123" s="8"/>
      <c r="I123" s="18">
        <v>34.799999999999997</v>
      </c>
      <c r="J123" s="13">
        <f t="shared" si="26"/>
        <v>32.13000000000001</v>
      </c>
      <c r="K123" s="13">
        <f t="shared" si="27"/>
        <v>-7.6724137931034164</v>
      </c>
      <c r="M123" s="35">
        <v>73.400000000000006</v>
      </c>
      <c r="N123" s="12">
        <f t="shared" si="28"/>
        <v>62.577000000000012</v>
      </c>
      <c r="O123" s="13">
        <f t="shared" si="29"/>
        <v>-14.745231607629421</v>
      </c>
      <c r="P123" s="12">
        <f t="shared" si="36"/>
        <v>-19.323117123080518</v>
      </c>
      <c r="Q123" s="35">
        <v>49.3</v>
      </c>
      <c r="R123" s="12">
        <f t="shared" si="30"/>
        <v>40.800000000000011</v>
      </c>
      <c r="S123" s="13">
        <f t="shared" si="31"/>
        <v>-17.241379310344797</v>
      </c>
      <c r="T123" s="12">
        <f t="shared" si="37"/>
        <v>-16.335911573473748</v>
      </c>
      <c r="U123" s="12">
        <f t="shared" si="32"/>
        <v>61.35</v>
      </c>
      <c r="V123" s="12">
        <f t="shared" si="33"/>
        <v>51.688500000000012</v>
      </c>
      <c r="W123" s="13">
        <f t="shared" si="34"/>
        <v>-15.748166259168684</v>
      </c>
    </row>
    <row r="124" spans="1:23">
      <c r="A124" s="1">
        <v>2021</v>
      </c>
      <c r="B124" s="1">
        <v>12</v>
      </c>
      <c r="D124" s="6"/>
      <c r="E124" s="6"/>
      <c r="F124" s="38">
        <v>99.8</v>
      </c>
      <c r="I124" s="18">
        <v>67.5</v>
      </c>
      <c r="J124" s="13">
        <f t="shared" si="26"/>
        <v>56.384999999999991</v>
      </c>
      <c r="K124" s="13">
        <f t="shared" si="27"/>
        <v>-16.466666666666683</v>
      </c>
      <c r="M124" s="35">
        <v>153.69999999999999</v>
      </c>
      <c r="N124" s="12">
        <f t="shared" si="28"/>
        <v>109.81649999999999</v>
      </c>
      <c r="O124" s="13">
        <f t="shared" si="29"/>
        <v>-28.551398828887443</v>
      </c>
      <c r="P124" s="12">
        <f t="shared" si="36"/>
        <v>-16.713698662895563</v>
      </c>
      <c r="Q124" s="35">
        <v>96.9</v>
      </c>
      <c r="R124" s="12">
        <f t="shared" si="30"/>
        <v>71.599999999999994</v>
      </c>
      <c r="S124" s="13">
        <f t="shared" si="31"/>
        <v>-26.10939112487101</v>
      </c>
      <c r="T124" s="12">
        <f t="shared" si="37"/>
        <v>-13.407026572480845</v>
      </c>
      <c r="U124" s="12">
        <f t="shared" si="32"/>
        <v>125.3</v>
      </c>
      <c r="V124" s="12">
        <f t="shared" si="33"/>
        <v>90.708249999999992</v>
      </c>
      <c r="W124" s="13">
        <f t="shared" si="34"/>
        <v>-27.607142857142861</v>
      </c>
    </row>
    <row r="125" spans="1:23">
      <c r="A125" s="1">
        <v>2022</v>
      </c>
      <c r="B125" s="1">
        <v>1</v>
      </c>
      <c r="D125" s="6"/>
      <c r="E125" s="6"/>
      <c r="F125" s="38">
        <v>100.5</v>
      </c>
      <c r="I125" s="13">
        <v>55.3</v>
      </c>
      <c r="J125" s="13">
        <f t="shared" si="26"/>
        <v>57.487499999999997</v>
      </c>
      <c r="K125" s="13">
        <f t="shared" si="27"/>
        <v>3.9556962025316409</v>
      </c>
      <c r="M125" s="35">
        <v>130.6</v>
      </c>
      <c r="N125" s="12">
        <f t="shared" si="28"/>
        <v>111.96374999999999</v>
      </c>
      <c r="O125" s="13">
        <f t="shared" si="29"/>
        <v>-14.269716692189888</v>
      </c>
      <c r="P125" s="12">
        <f t="shared" si="36"/>
        <v>-14.463868742329012</v>
      </c>
      <c r="Q125" s="35">
        <v>81.900000000000006</v>
      </c>
      <c r="R125" s="12">
        <f t="shared" si="30"/>
        <v>73</v>
      </c>
      <c r="S125" s="13">
        <f t="shared" si="31"/>
        <v>-10.866910866910871</v>
      </c>
      <c r="T125" s="12">
        <f t="shared" si="37"/>
        <v>-10.977001860445162</v>
      </c>
      <c r="U125" s="12">
        <f t="shared" si="32"/>
        <v>106.25</v>
      </c>
      <c r="V125" s="12">
        <f t="shared" si="33"/>
        <v>92.481875000000002</v>
      </c>
      <c r="W125" s="13">
        <f t="shared" si="34"/>
        <v>-12.958235294117642</v>
      </c>
    </row>
    <row r="126" spans="1:23">
      <c r="A126" s="1">
        <v>2022</v>
      </c>
      <c r="B126" s="1">
        <v>2</v>
      </c>
      <c r="D126" s="6"/>
      <c r="E126" s="6"/>
      <c r="F126" s="38">
        <v>106.5</v>
      </c>
      <c r="I126" s="18">
        <v>60.9</v>
      </c>
      <c r="J126" s="13">
        <f t="shared" si="26"/>
        <v>66.9375</v>
      </c>
      <c r="K126" s="13">
        <f t="shared" si="27"/>
        <v>9.9137931034482847</v>
      </c>
      <c r="M126" s="35">
        <v>157.69999999999999</v>
      </c>
      <c r="N126" s="12">
        <f t="shared" si="28"/>
        <v>130.36875000000001</v>
      </c>
      <c r="O126" s="13">
        <f t="shared" si="29"/>
        <v>-17.33116677235256</v>
      </c>
      <c r="P126" s="12">
        <f t="shared" si="36"/>
        <v>-13.131111088756882</v>
      </c>
      <c r="Q126" s="39">
        <v>97</v>
      </c>
      <c r="R126" s="12">
        <f t="shared" si="30"/>
        <v>85</v>
      </c>
      <c r="S126" s="13">
        <f t="shared" si="31"/>
        <v>-12.371134020618555</v>
      </c>
      <c r="T126" s="12">
        <f t="shared" si="37"/>
        <v>-9.8039827216583468</v>
      </c>
      <c r="U126" s="12">
        <f t="shared" si="32"/>
        <v>127.35</v>
      </c>
      <c r="V126" s="12">
        <f t="shared" si="33"/>
        <v>107.684375</v>
      </c>
      <c r="W126" s="13">
        <f t="shared" si="34"/>
        <v>-15.442186886533165</v>
      </c>
    </row>
    <row r="127" spans="1:23">
      <c r="A127" s="1">
        <v>2022</v>
      </c>
      <c r="B127" s="1">
        <v>3</v>
      </c>
      <c r="D127" s="6"/>
      <c r="E127" s="6"/>
      <c r="F127" s="38">
        <v>115.8</v>
      </c>
      <c r="G127" s="8"/>
      <c r="H127" s="8"/>
      <c r="I127" s="18">
        <v>78.599999999999994</v>
      </c>
      <c r="J127" s="13">
        <f t="shared" si="26"/>
        <v>81.584999999999994</v>
      </c>
      <c r="K127" s="13">
        <f t="shared" si="27"/>
        <v>3.7977099236641294</v>
      </c>
      <c r="M127" s="35">
        <v>186.7</v>
      </c>
      <c r="N127" s="12">
        <f t="shared" si="28"/>
        <v>158.89649999999997</v>
      </c>
      <c r="O127" s="13">
        <f t="shared" si="29"/>
        <v>-14.892072844134987</v>
      </c>
      <c r="P127" s="12">
        <f t="shared" si="36"/>
        <v>-11.040167073853576</v>
      </c>
      <c r="Q127" s="35">
        <v>117.2</v>
      </c>
      <c r="R127" s="12">
        <f t="shared" si="30"/>
        <v>103.6</v>
      </c>
      <c r="S127" s="13">
        <f t="shared" si="31"/>
        <v>-11.604095563139936</v>
      </c>
      <c r="T127" s="12">
        <f t="shared" si="37"/>
        <v>-7.9887091916727195</v>
      </c>
      <c r="U127" s="12">
        <f t="shared" si="32"/>
        <v>151.94999999999999</v>
      </c>
      <c r="V127" s="12">
        <f t="shared" si="33"/>
        <v>131.24824999999998</v>
      </c>
      <c r="W127" s="13">
        <f t="shared" si="34"/>
        <v>-13.624053965120112</v>
      </c>
    </row>
    <row r="128" spans="1:23">
      <c r="A128" s="1">
        <v>2022</v>
      </c>
      <c r="B128" s="1">
        <v>4</v>
      </c>
      <c r="D128" s="6"/>
      <c r="E128" s="6"/>
      <c r="F128" s="38">
        <v>131.69999999999999</v>
      </c>
      <c r="H128" s="8"/>
      <c r="I128" s="18">
        <v>84.1</v>
      </c>
      <c r="J128" s="13">
        <f t="shared" si="26"/>
        <v>106.62749999999998</v>
      </c>
      <c r="K128" s="13">
        <f t="shared" si="27"/>
        <v>26.786563614744338</v>
      </c>
      <c r="M128" s="35">
        <v>184.5</v>
      </c>
      <c r="N128" s="12">
        <f t="shared" si="28"/>
        <v>207.66974999999996</v>
      </c>
      <c r="O128" s="13">
        <f t="shared" si="29"/>
        <v>12.558130081300803</v>
      </c>
      <c r="P128" s="12">
        <f t="shared" si="36"/>
        <v>-8.324888690956497</v>
      </c>
      <c r="Q128" s="35">
        <v>113.9</v>
      </c>
      <c r="R128" s="12">
        <f t="shared" si="30"/>
        <v>135.39999999999998</v>
      </c>
      <c r="S128" s="13">
        <f t="shared" si="31"/>
        <v>18.87620719929761</v>
      </c>
      <c r="T128" s="12">
        <f t="shared" si="37"/>
        <v>-5.4469534990347599</v>
      </c>
      <c r="U128" s="12">
        <f t="shared" si="32"/>
        <v>149.19999999999999</v>
      </c>
      <c r="V128" s="12">
        <f t="shared" si="33"/>
        <v>171.53487499999997</v>
      </c>
      <c r="W128" s="13">
        <f t="shared" si="34"/>
        <v>14.969755361930282</v>
      </c>
    </row>
    <row r="129" spans="1:27">
      <c r="A129" s="1">
        <v>2022</v>
      </c>
      <c r="B129" s="1">
        <v>5</v>
      </c>
      <c r="D129" s="6"/>
      <c r="E129" s="6"/>
      <c r="F129" s="38">
        <v>136.80000000000001</v>
      </c>
      <c r="H129" s="8"/>
      <c r="I129" s="18">
        <v>96.5</v>
      </c>
      <c r="J129" s="13">
        <f t="shared" si="26"/>
        <v>114.66000000000001</v>
      </c>
      <c r="K129" s="13">
        <f t="shared" si="27"/>
        <v>18.818652849740943</v>
      </c>
      <c r="M129" s="45">
        <v>217.9</v>
      </c>
      <c r="N129" s="12">
        <f t="shared" si="28"/>
        <v>223.31400000000002</v>
      </c>
      <c r="O129" s="13">
        <f t="shared" si="29"/>
        <v>2.4846259752179947</v>
      </c>
      <c r="P129" s="12">
        <f t="shared" si="36"/>
        <v>-6.7933593476632055</v>
      </c>
      <c r="Q129" s="35">
        <v>134.80000000000001</v>
      </c>
      <c r="R129" s="12">
        <f t="shared" si="30"/>
        <v>145.60000000000002</v>
      </c>
      <c r="S129" s="13">
        <f t="shared" si="31"/>
        <v>8.0118694362017777</v>
      </c>
      <c r="T129" s="12">
        <f t="shared" si="37"/>
        <v>-3.8256766801616275</v>
      </c>
      <c r="U129" s="12">
        <f t="shared" si="32"/>
        <v>176.35000000000002</v>
      </c>
      <c r="V129" s="12">
        <f t="shared" si="33"/>
        <v>184.45700000000002</v>
      </c>
      <c r="W129" s="13">
        <f t="shared" si="34"/>
        <v>4.5971080238162756</v>
      </c>
      <c r="X129" s="6"/>
      <c r="Y129" s="6"/>
      <c r="Z129" s="24"/>
      <c r="AA129" s="6"/>
    </row>
    <row r="130" spans="1:27">
      <c r="A130" s="1">
        <v>2022</v>
      </c>
      <c r="B130" s="1">
        <v>6</v>
      </c>
      <c r="D130" s="6"/>
      <c r="E130" s="6"/>
      <c r="F130" s="38">
        <v>119.8</v>
      </c>
      <c r="G130" s="8"/>
      <c r="H130" s="8"/>
      <c r="I130" s="18">
        <v>70.5</v>
      </c>
      <c r="J130" s="13">
        <f t="shared" si="26"/>
        <v>87.884999999999991</v>
      </c>
      <c r="K130" s="13">
        <f t="shared" si="27"/>
        <v>24.659574468085083</v>
      </c>
      <c r="L130" s="6"/>
      <c r="M130" s="35">
        <v>184.7</v>
      </c>
      <c r="N130" s="12">
        <f t="shared" si="28"/>
        <v>171.16649999999998</v>
      </c>
      <c r="O130" s="13">
        <f t="shared" si="29"/>
        <v>-7.3272874932322765</v>
      </c>
      <c r="P130" s="12">
        <f t="shared" si="36"/>
        <v>-5.3310479751281692</v>
      </c>
      <c r="Q130" s="35">
        <v>117.6</v>
      </c>
      <c r="R130" s="12">
        <f t="shared" si="30"/>
        <v>111.6</v>
      </c>
      <c r="S130" s="13">
        <f t="shared" si="31"/>
        <v>-5.1020408163265358</v>
      </c>
      <c r="T130" s="12">
        <f t="shared" si="37"/>
        <v>-2.1146339641767296</v>
      </c>
      <c r="U130" s="12">
        <f t="shared" si="32"/>
        <v>151.14999999999998</v>
      </c>
      <c r="V130" s="12">
        <f t="shared" si="33"/>
        <v>141.38324999999998</v>
      </c>
      <c r="W130" s="13">
        <f t="shared" si="34"/>
        <v>-6.4616275223288113</v>
      </c>
      <c r="X130" s="6"/>
      <c r="Y130" s="6"/>
      <c r="Z130" s="24"/>
      <c r="AA130" s="6"/>
    </row>
    <row r="131" spans="1:27">
      <c r="A131" s="1">
        <v>2022</v>
      </c>
      <c r="B131" s="1">
        <v>7</v>
      </c>
      <c r="D131" s="6"/>
      <c r="E131" s="6"/>
      <c r="F131" s="38">
        <v>129.5</v>
      </c>
      <c r="G131" s="8"/>
      <c r="H131" s="8"/>
      <c r="I131" s="18">
        <v>91.4</v>
      </c>
      <c r="J131" s="13">
        <f t="shared" si="26"/>
        <v>103.16249999999999</v>
      </c>
      <c r="K131" s="13">
        <f t="shared" si="27"/>
        <v>12.869256017505464</v>
      </c>
      <c r="L131" s="6"/>
      <c r="M131" s="35">
        <v>207.8</v>
      </c>
      <c r="N131" s="12">
        <f t="shared" si="28"/>
        <v>200.92124999999999</v>
      </c>
      <c r="O131" s="13">
        <f t="shared" si="29"/>
        <v>-3.3102743022136849</v>
      </c>
      <c r="P131" s="12">
        <f t="shared" si="36"/>
        <v>-3.6689617576384665</v>
      </c>
      <c r="Q131" s="35">
        <v>132.5</v>
      </c>
      <c r="R131" s="12">
        <f t="shared" si="30"/>
        <v>131</v>
      </c>
      <c r="S131" s="13">
        <f t="shared" si="31"/>
        <v>-1.1320754716981156</v>
      </c>
      <c r="T131" s="12">
        <f t="shared" si="37"/>
        <v>-0.50444867217884415</v>
      </c>
      <c r="U131" s="12">
        <f t="shared" si="32"/>
        <v>170.15</v>
      </c>
      <c r="V131" s="12">
        <f t="shared" si="33"/>
        <v>165.96062499999999</v>
      </c>
      <c r="W131" s="13">
        <f t="shared" si="34"/>
        <v>-2.4621657361151961</v>
      </c>
      <c r="X131" s="6"/>
      <c r="Y131" s="6"/>
      <c r="Z131" s="24"/>
      <c r="AA131" s="6"/>
    </row>
    <row r="132" spans="1:27">
      <c r="A132" s="1">
        <v>2022</v>
      </c>
      <c r="B132" s="1">
        <v>8</v>
      </c>
      <c r="D132" s="6"/>
      <c r="E132" s="6"/>
      <c r="F132" s="38">
        <v>117.1</v>
      </c>
      <c r="G132" s="8"/>
      <c r="H132" s="8"/>
      <c r="I132" s="18">
        <v>74.599999999999994</v>
      </c>
      <c r="J132" s="13">
        <f t="shared" si="26"/>
        <v>83.632499999999993</v>
      </c>
      <c r="K132" s="13">
        <f t="shared" si="27"/>
        <v>12.107908847184973</v>
      </c>
      <c r="L132" s="6"/>
      <c r="M132" s="35">
        <v>187.6</v>
      </c>
      <c r="N132" s="12">
        <f t="shared" si="28"/>
        <v>162.88424999999998</v>
      </c>
      <c r="O132" s="13">
        <f t="shared" si="29"/>
        <v>-13.174706823027719</v>
      </c>
      <c r="P132" s="12">
        <f t="shared" si="36"/>
        <v>-2.029341754440209</v>
      </c>
      <c r="Q132" s="35">
        <v>118.9</v>
      </c>
      <c r="R132" s="12">
        <f t="shared" si="30"/>
        <v>106.19999999999999</v>
      </c>
      <c r="S132" s="13">
        <f t="shared" si="31"/>
        <v>-10.681244743481926</v>
      </c>
      <c r="T132" s="12">
        <f t="shared" si="37"/>
        <v>0.90159833018471625</v>
      </c>
      <c r="U132" s="12">
        <f t="shared" si="32"/>
        <v>153.25</v>
      </c>
      <c r="V132" s="12">
        <f t="shared" si="33"/>
        <v>134.542125</v>
      </c>
      <c r="W132" s="13">
        <f t="shared" si="34"/>
        <v>-12.207422512234913</v>
      </c>
      <c r="X132" s="6"/>
      <c r="Y132" s="6"/>
      <c r="Z132" s="24"/>
      <c r="AA132" s="6"/>
    </row>
    <row r="133" spans="1:27">
      <c r="A133" s="1">
        <v>2022</v>
      </c>
      <c r="B133" s="1">
        <v>9</v>
      </c>
      <c r="D133" s="6"/>
      <c r="E133" s="6"/>
      <c r="F133" s="38">
        <v>136.5</v>
      </c>
      <c r="H133" s="8"/>
      <c r="I133" s="18">
        <v>96</v>
      </c>
      <c r="J133" s="13">
        <f t="shared" si="26"/>
        <v>114.1875</v>
      </c>
      <c r="K133" s="13">
        <f t="shared" si="27"/>
        <v>18.9453125</v>
      </c>
      <c r="M133" s="35">
        <v>210.3</v>
      </c>
      <c r="N133" s="12">
        <f t="shared" si="28"/>
        <v>222.39374999999998</v>
      </c>
      <c r="O133" s="13">
        <f t="shared" si="29"/>
        <v>5.7507132667617498</v>
      </c>
      <c r="P133" s="12">
        <f t="shared" si="36"/>
        <v>-0.16782124895805475</v>
      </c>
      <c r="Q133" s="35">
        <v>135.5</v>
      </c>
      <c r="R133" s="12">
        <f t="shared" si="30"/>
        <v>145</v>
      </c>
      <c r="S133" s="13">
        <f t="shared" si="31"/>
        <v>7.0110701107010982</v>
      </c>
      <c r="T133" s="12">
        <f t="shared" si="37"/>
        <v>2.3537177018661102</v>
      </c>
      <c r="U133" s="12">
        <f t="shared" si="32"/>
        <v>172.9</v>
      </c>
      <c r="V133" s="12">
        <f t="shared" si="33"/>
        <v>183.69687499999998</v>
      </c>
      <c r="W133" s="13">
        <f t="shared" si="34"/>
        <v>6.2445777906304158</v>
      </c>
      <c r="X133" s="6"/>
      <c r="Y133" s="6"/>
      <c r="Z133" s="24"/>
      <c r="AA133" s="6"/>
    </row>
    <row r="134" spans="1:27">
      <c r="A134" s="1">
        <v>2022</v>
      </c>
      <c r="B134" s="1">
        <v>10</v>
      </c>
      <c r="D134" s="6"/>
      <c r="E134" s="6"/>
      <c r="F134" s="38">
        <v>132.69999999999999</v>
      </c>
      <c r="H134" s="8"/>
      <c r="I134" s="18">
        <v>95.5</v>
      </c>
      <c r="J134" s="13">
        <f t="shared" si="26"/>
        <v>108.20249999999997</v>
      </c>
      <c r="K134" s="13">
        <f t="shared" si="27"/>
        <v>13.301047120418815</v>
      </c>
      <c r="M134" s="35">
        <v>201.6</v>
      </c>
      <c r="N134" s="12">
        <f t="shared" si="28"/>
        <v>210.73724999999996</v>
      </c>
      <c r="O134" s="13">
        <f t="shared" si="29"/>
        <v>4.5323660714285552</v>
      </c>
      <c r="P134" s="12">
        <f t="shared" si="36"/>
        <v>-0.10637202395498946</v>
      </c>
      <c r="Q134" s="35">
        <v>130.4</v>
      </c>
      <c r="R134" s="12">
        <f t="shared" si="30"/>
        <v>137.39999999999998</v>
      </c>
      <c r="S134" s="13">
        <f t="shared" si="31"/>
        <v>5.3680981595091879</v>
      </c>
      <c r="T134" s="12">
        <f t="shared" si="37"/>
        <v>2.0683757427686498</v>
      </c>
      <c r="U134" s="12">
        <f t="shared" si="32"/>
        <v>166</v>
      </c>
      <c r="V134" s="12">
        <f t="shared" si="33"/>
        <v>174.06862499999997</v>
      </c>
      <c r="W134" s="13">
        <f t="shared" si="34"/>
        <v>4.860617469879486</v>
      </c>
    </row>
    <row r="135" spans="1:27">
      <c r="A135" s="1">
        <v>2022</v>
      </c>
      <c r="B135" s="1">
        <v>11</v>
      </c>
      <c r="D135" s="6"/>
      <c r="E135" s="6"/>
      <c r="F135" s="38">
        <v>120.7</v>
      </c>
      <c r="H135" s="8"/>
      <c r="I135" s="18">
        <v>80.5</v>
      </c>
      <c r="J135" s="13">
        <f t="shared" ref="J135:J158" si="39">(F135-64)*1.575</f>
        <v>89.302499999999995</v>
      </c>
      <c r="K135" s="13">
        <f t="shared" ref="K135:K158" si="40">(J135/I135)*100-100</f>
        <v>10.934782608695642</v>
      </c>
      <c r="M135" s="35">
        <v>176.1</v>
      </c>
      <c r="N135" s="12">
        <f t="shared" ref="N135:N158" si="41">(F135-64)*3.0675</f>
        <v>173.92725000000002</v>
      </c>
      <c r="O135" s="13">
        <f t="shared" ref="O135:O158" si="42">N135/M135*100-100</f>
        <v>-1.233816013628612</v>
      </c>
      <c r="P135" s="12">
        <f t="shared" si="36"/>
        <v>-1.1711750794200089</v>
      </c>
      <c r="Q135" s="35">
        <v>110.5</v>
      </c>
      <c r="R135" s="12">
        <f t="shared" ref="R135:R158" si="43">(F135-64)*2</f>
        <v>113.4</v>
      </c>
      <c r="S135" s="13">
        <f t="shared" ref="S135:S158" si="44">R135/Q135*100-100</f>
        <v>2.6244343891402906</v>
      </c>
      <c r="T135" s="12">
        <f t="shared" si="37"/>
        <v>0.55695763747543248</v>
      </c>
      <c r="U135" s="12">
        <f t="shared" ref="U135:V158" si="45">(M135+Q135)/2</f>
        <v>143.30000000000001</v>
      </c>
      <c r="V135" s="12">
        <f t="shared" si="45"/>
        <v>143.66362500000002</v>
      </c>
      <c r="W135" s="13">
        <f t="shared" ref="W135:W158" si="46">V135/U135*100-100</f>
        <v>0.25375087229588189</v>
      </c>
    </row>
    <row r="136" spans="1:27">
      <c r="A136" s="1">
        <v>2022</v>
      </c>
      <c r="B136" s="1">
        <v>12</v>
      </c>
      <c r="D136" s="6"/>
      <c r="E136" s="6"/>
      <c r="F136" s="38">
        <v>143.4</v>
      </c>
      <c r="H136" s="8"/>
      <c r="I136" s="18">
        <v>112.8</v>
      </c>
      <c r="J136" s="13">
        <f t="shared" si="39"/>
        <v>125.05500000000001</v>
      </c>
      <c r="K136" s="13">
        <f t="shared" si="40"/>
        <v>10.864361702127681</v>
      </c>
      <c r="L136" s="6"/>
      <c r="M136" s="35">
        <v>261.8</v>
      </c>
      <c r="N136" s="12">
        <f t="shared" si="41"/>
        <v>243.55950000000001</v>
      </c>
      <c r="O136" s="13">
        <f t="shared" si="42"/>
        <v>-6.9673414820473596</v>
      </c>
      <c r="P136" s="12">
        <f t="shared" si="36"/>
        <v>-1.2461498473929951</v>
      </c>
      <c r="Q136" s="35">
        <v>167</v>
      </c>
      <c r="R136" s="12">
        <f t="shared" si="43"/>
        <v>158.80000000000001</v>
      </c>
      <c r="S136" s="13">
        <f t="shared" si="44"/>
        <v>-4.9101796407185532</v>
      </c>
      <c r="T136" s="12">
        <f t="shared" si="37"/>
        <v>6.8634748053853542E-2</v>
      </c>
      <c r="U136" s="12">
        <f t="shared" si="45"/>
        <v>214.4</v>
      </c>
      <c r="V136" s="12">
        <f t="shared" si="45"/>
        <v>201.17975000000001</v>
      </c>
      <c r="W136" s="13">
        <f t="shared" si="46"/>
        <v>-6.1661613805970177</v>
      </c>
    </row>
    <row r="137" spans="1:27">
      <c r="A137" s="1">
        <v>2023</v>
      </c>
      <c r="B137" s="1">
        <v>1</v>
      </c>
      <c r="D137" s="6"/>
      <c r="E137" s="6"/>
      <c r="F137" s="38">
        <v>176.6</v>
      </c>
      <c r="I137" s="18">
        <v>144.4</v>
      </c>
      <c r="J137" s="13">
        <f t="shared" si="39"/>
        <v>177.345</v>
      </c>
      <c r="K137" s="13">
        <f t="shared" si="40"/>
        <v>22.815096952908576</v>
      </c>
      <c r="M137" s="35">
        <v>332</v>
      </c>
      <c r="N137" s="12">
        <f t="shared" si="41"/>
        <v>345.40049999999997</v>
      </c>
      <c r="O137" s="13">
        <f t="shared" si="42"/>
        <v>4.0362951807228882</v>
      </c>
      <c r="P137" s="12">
        <f t="shared" si="36"/>
        <v>-7.7670661387780155E-3</v>
      </c>
      <c r="Q137" s="35">
        <v>211.3</v>
      </c>
      <c r="R137" s="12">
        <f t="shared" si="43"/>
        <v>225.2</v>
      </c>
      <c r="S137" s="13">
        <f t="shared" si="44"/>
        <v>6.5783246568859255</v>
      </c>
      <c r="T137" s="12">
        <f t="shared" si="37"/>
        <v>1.1366274979558912</v>
      </c>
      <c r="U137" s="12">
        <f t="shared" si="45"/>
        <v>271.64999999999998</v>
      </c>
      <c r="V137" s="12">
        <f t="shared" si="45"/>
        <v>285.30025000000001</v>
      </c>
      <c r="W137" s="13">
        <f t="shared" si="46"/>
        <v>5.0249401803791756</v>
      </c>
    </row>
    <row r="138" spans="1:27">
      <c r="A138" s="1">
        <v>2023</v>
      </c>
      <c r="B138" s="1">
        <v>2</v>
      </c>
      <c r="D138" s="6"/>
      <c r="E138" s="6"/>
      <c r="F138" s="38">
        <v>163.19999999999999</v>
      </c>
      <c r="I138" s="18">
        <v>111.3</v>
      </c>
      <c r="J138" s="13">
        <f t="shared" si="39"/>
        <v>156.23999999999998</v>
      </c>
      <c r="K138" s="13">
        <f t="shared" si="40"/>
        <v>40.377358490566024</v>
      </c>
      <c r="M138" s="35">
        <v>293.39999999999998</v>
      </c>
      <c r="N138" s="12">
        <f t="shared" si="41"/>
        <v>304.29599999999994</v>
      </c>
      <c r="O138" s="13">
        <f t="shared" si="42"/>
        <v>3.7137014314928365</v>
      </c>
      <c r="P138" s="12">
        <f t="shared" si="36"/>
        <v>2.6068650972689329</v>
      </c>
      <c r="Q138" s="35">
        <v>190.9</v>
      </c>
      <c r="R138" s="12">
        <f t="shared" si="43"/>
        <v>198.39999999999998</v>
      </c>
      <c r="S138" s="13">
        <f t="shared" si="44"/>
        <v>3.9287585123100968</v>
      </c>
      <c r="T138" s="12">
        <f t="shared" si="37"/>
        <v>3.6940554232966583</v>
      </c>
      <c r="U138" s="12">
        <f t="shared" si="45"/>
        <v>242.14999999999998</v>
      </c>
      <c r="V138" s="12">
        <f t="shared" si="45"/>
        <v>251.34799999999996</v>
      </c>
      <c r="W138" s="13">
        <f t="shared" si="46"/>
        <v>3.7984720214742822</v>
      </c>
    </row>
    <row r="139" spans="1:27">
      <c r="A139" s="1">
        <v>2023</v>
      </c>
      <c r="B139" s="1">
        <v>3</v>
      </c>
      <c r="D139" s="6"/>
      <c r="E139" s="6"/>
      <c r="F139" s="38">
        <v>155.6</v>
      </c>
      <c r="I139" s="18">
        <v>123.3</v>
      </c>
      <c r="J139" s="13">
        <f t="shared" si="39"/>
        <v>144.26999999999998</v>
      </c>
      <c r="K139" s="13">
        <f t="shared" si="40"/>
        <v>17.007299270072991</v>
      </c>
      <c r="M139" s="35">
        <v>258.39999999999998</v>
      </c>
      <c r="N139" s="12">
        <f t="shared" si="41"/>
        <v>280.98299999999995</v>
      </c>
      <c r="O139" s="13">
        <f t="shared" si="42"/>
        <v>8.7395510835913228</v>
      </c>
      <c r="P139" s="12">
        <f t="shared" si="36"/>
        <v>3.9585988901594207</v>
      </c>
      <c r="Q139" s="35">
        <v>171.3</v>
      </c>
      <c r="R139" s="12">
        <f t="shared" si="43"/>
        <v>183.2</v>
      </c>
      <c r="S139" s="13">
        <f t="shared" si="44"/>
        <v>6.9468768242848711</v>
      </c>
      <c r="T139" s="12">
        <f t="shared" si="37"/>
        <v>5.0063089015711366</v>
      </c>
      <c r="U139" s="12">
        <f t="shared" si="45"/>
        <v>214.85</v>
      </c>
      <c r="V139" s="12">
        <f t="shared" si="45"/>
        <v>232.09149999999997</v>
      </c>
      <c r="W139" s="13">
        <f t="shared" si="46"/>
        <v>8.0249010937863545</v>
      </c>
    </row>
    <row r="140" spans="1:27">
      <c r="A140" s="1">
        <v>2023</v>
      </c>
      <c r="B140" s="1">
        <v>4</v>
      </c>
      <c r="D140" s="6"/>
      <c r="E140" s="6"/>
      <c r="F140" s="38">
        <v>146.4</v>
      </c>
      <c r="I140" s="18">
        <v>97.6</v>
      </c>
      <c r="J140" s="13">
        <f t="shared" si="39"/>
        <v>129.78</v>
      </c>
      <c r="K140" s="13">
        <f t="shared" si="40"/>
        <v>32.971311475409834</v>
      </c>
      <c r="M140" s="35">
        <v>279.60000000000002</v>
      </c>
      <c r="N140" s="12">
        <f t="shared" si="41"/>
        <v>252.762</v>
      </c>
      <c r="O140" s="13">
        <f t="shared" si="42"/>
        <v>-9.5987124463519393</v>
      </c>
      <c r="P140" s="12">
        <f t="shared" si="36"/>
        <v>4.0315029259679678</v>
      </c>
      <c r="Q140" s="35">
        <v>176.3</v>
      </c>
      <c r="R140" s="12">
        <f t="shared" si="43"/>
        <v>164.8</v>
      </c>
      <c r="S140" s="13">
        <f t="shared" si="44"/>
        <v>-6.5229722064662496</v>
      </c>
      <c r="T140" s="12">
        <f t="shared" si="37"/>
        <v>4.9386888011227734</v>
      </c>
      <c r="U140" s="12">
        <f t="shared" si="45"/>
        <v>227.95000000000002</v>
      </c>
      <c r="V140" s="12">
        <f t="shared" si="45"/>
        <v>208.78100000000001</v>
      </c>
      <c r="W140" s="13">
        <f t="shared" si="46"/>
        <v>-8.4093002851502519</v>
      </c>
    </row>
    <row r="141" spans="1:27">
      <c r="A141" s="1">
        <v>2023</v>
      </c>
      <c r="B141" s="1">
        <v>5</v>
      </c>
      <c r="D141" s="6"/>
      <c r="E141" s="6"/>
      <c r="F141" s="41">
        <v>159</v>
      </c>
      <c r="I141" s="18">
        <v>137.4</v>
      </c>
      <c r="J141" s="13">
        <f t="shared" si="39"/>
        <v>149.625</v>
      </c>
      <c r="K141" s="13">
        <f t="shared" si="40"/>
        <v>8.8973799126637516</v>
      </c>
      <c r="M141" s="35">
        <v>294.10000000000002</v>
      </c>
      <c r="N141" s="12">
        <f t="shared" si="41"/>
        <v>291.41249999999997</v>
      </c>
      <c r="O141" s="13">
        <f t="shared" si="42"/>
        <v>-0.91380482828972731</v>
      </c>
      <c r="P141" s="12">
        <f t="shared" si="36"/>
        <v>4.8600907496879957</v>
      </c>
      <c r="Q141" s="35">
        <v>195.6</v>
      </c>
      <c r="R141" s="12">
        <f t="shared" si="43"/>
        <v>190</v>
      </c>
      <c r="S141" s="13">
        <f t="shared" si="44"/>
        <v>-2.8629856850715782</v>
      </c>
      <c r="T141" s="12">
        <f t="shared" si="37"/>
        <v>5.3182358552491573</v>
      </c>
      <c r="U141" s="12">
        <f t="shared" si="45"/>
        <v>244.85000000000002</v>
      </c>
      <c r="V141" s="12">
        <f t="shared" si="45"/>
        <v>240.70624999999998</v>
      </c>
      <c r="W141" s="13">
        <f t="shared" si="46"/>
        <v>-1.6923626710230906</v>
      </c>
    </row>
    <row r="142" spans="1:27">
      <c r="A142" s="1">
        <v>2023</v>
      </c>
      <c r="B142" s="1">
        <v>6</v>
      </c>
      <c r="D142" s="6"/>
      <c r="E142" s="6"/>
      <c r="F142" s="38">
        <v>166.8</v>
      </c>
      <c r="I142" s="18">
        <v>160.5</v>
      </c>
      <c r="J142" s="13">
        <f t="shared" si="39"/>
        <v>161.91000000000003</v>
      </c>
      <c r="K142" s="13">
        <f t="shared" si="40"/>
        <v>0.87850467289720768</v>
      </c>
      <c r="M142" s="35">
        <v>334.5</v>
      </c>
      <c r="N142" s="12">
        <f t="shared" si="41"/>
        <v>315.339</v>
      </c>
      <c r="O142" s="13">
        <f t="shared" si="42"/>
        <v>-5.7282511210762266</v>
      </c>
      <c r="P142" s="12">
        <f t="shared" si="36"/>
        <v>5.9698760929269001</v>
      </c>
      <c r="Q142" s="35">
        <v>218.6</v>
      </c>
      <c r="R142" s="12">
        <f t="shared" si="43"/>
        <v>205.60000000000002</v>
      </c>
      <c r="S142" s="13">
        <f t="shared" si="44"/>
        <v>-5.9469350411710735</v>
      </c>
      <c r="T142" s="12">
        <f t="shared" si="37"/>
        <v>5.7005650766659572</v>
      </c>
      <c r="U142" s="12">
        <f t="shared" si="45"/>
        <v>276.55</v>
      </c>
      <c r="V142" s="12">
        <f t="shared" si="45"/>
        <v>260.46950000000004</v>
      </c>
      <c r="W142" s="13">
        <f t="shared" si="46"/>
        <v>-5.814680889531715</v>
      </c>
    </row>
    <row r="143" spans="1:27">
      <c r="A143" s="1">
        <v>2023</v>
      </c>
      <c r="B143" s="1">
        <v>7</v>
      </c>
      <c r="D143" s="6"/>
      <c r="E143" s="6"/>
      <c r="F143" s="38">
        <v>182.2</v>
      </c>
      <c r="H143" s="8"/>
      <c r="I143" s="18">
        <v>160</v>
      </c>
      <c r="J143" s="13">
        <f t="shared" si="39"/>
        <v>186.16499999999996</v>
      </c>
      <c r="K143" s="13">
        <f t="shared" si="40"/>
        <v>16.353124999999963</v>
      </c>
      <c r="L143" s="6"/>
      <c r="M143" s="35">
        <v>290.5</v>
      </c>
      <c r="N143" s="12">
        <f t="shared" si="41"/>
        <v>362.57849999999996</v>
      </c>
      <c r="O143" s="13">
        <f t="shared" si="42"/>
        <v>24.811876075731476</v>
      </c>
      <c r="P143" s="12">
        <f t="shared" ref="P143:P151" si="47">(O137/2+O138+O139+O140+O141+O142+O143+O144+O145+O146+O147+O148+O149/2)/12</f>
        <v>6.1842266979869764</v>
      </c>
      <c r="Q143" s="35">
        <v>188.6</v>
      </c>
      <c r="R143" s="6">
        <f t="shared" si="43"/>
        <v>236.39999999999998</v>
      </c>
      <c r="S143" s="13">
        <f t="shared" si="44"/>
        <v>25.344644750795325</v>
      </c>
      <c r="T143" s="12">
        <f t="shared" ref="T143:T151" si="48">(S137/2+S138+S139+S140+S141+S142+S143+S144+S145+S146+S147+S148+S149/2)/12</f>
        <v>5.289986019753969</v>
      </c>
      <c r="U143" s="6">
        <f t="shared" si="45"/>
        <v>239.55</v>
      </c>
      <c r="V143" s="12">
        <f t="shared" si="45"/>
        <v>299.48924999999997</v>
      </c>
      <c r="W143" s="13">
        <f t="shared" si="46"/>
        <v>25.021603005635541</v>
      </c>
      <c r="X143" s="6"/>
      <c r="Y143" s="6"/>
      <c r="Z143" s="24"/>
      <c r="AA143" s="6"/>
    </row>
    <row r="144" spans="1:27">
      <c r="A144" s="1">
        <v>2023</v>
      </c>
      <c r="B144" s="1">
        <v>8</v>
      </c>
      <c r="D144" s="6"/>
      <c r="E144" s="6"/>
      <c r="F144" s="38">
        <v>157.6</v>
      </c>
      <c r="H144" s="8"/>
      <c r="I144" s="18">
        <v>114.8</v>
      </c>
      <c r="J144" s="13">
        <f t="shared" si="39"/>
        <v>147.41999999999999</v>
      </c>
      <c r="K144" s="13">
        <f t="shared" si="40"/>
        <v>28.414634146341456</v>
      </c>
      <c r="L144" s="6"/>
      <c r="M144" s="35">
        <v>236.4</v>
      </c>
      <c r="N144" s="12">
        <f t="shared" si="41"/>
        <v>287.11799999999999</v>
      </c>
      <c r="O144" s="13">
        <f t="shared" si="42"/>
        <v>21.454314720812178</v>
      </c>
      <c r="P144" s="12">
        <f t="shared" si="47"/>
        <v>6.5876334129204439</v>
      </c>
      <c r="Q144" s="35">
        <v>150.69999999999999</v>
      </c>
      <c r="R144" s="6">
        <f t="shared" si="43"/>
        <v>187.2</v>
      </c>
      <c r="S144" s="13">
        <f t="shared" si="44"/>
        <v>24.22030524220304</v>
      </c>
      <c r="T144" s="12">
        <f t="shared" si="48"/>
        <v>5.4159674124931341</v>
      </c>
      <c r="U144" s="6">
        <f t="shared" si="45"/>
        <v>193.55</v>
      </c>
      <c r="V144" s="12">
        <f t="shared" si="45"/>
        <v>237.15899999999999</v>
      </c>
      <c r="W144" s="13">
        <f t="shared" si="46"/>
        <v>22.531128907259102</v>
      </c>
      <c r="X144" s="6"/>
      <c r="Y144" s="6"/>
      <c r="Z144" s="24"/>
      <c r="AA144" s="6"/>
    </row>
    <row r="145" spans="1:27">
      <c r="A145" s="1">
        <v>2023</v>
      </c>
      <c r="B145" s="1">
        <v>9</v>
      </c>
      <c r="D145" s="6"/>
      <c r="E145" s="6"/>
      <c r="F145" s="41">
        <v>156</v>
      </c>
      <c r="H145" s="8"/>
      <c r="I145" s="18">
        <v>134.19999999999999</v>
      </c>
      <c r="J145" s="13">
        <f t="shared" si="39"/>
        <v>144.9</v>
      </c>
      <c r="K145" s="13">
        <f t="shared" si="40"/>
        <v>7.9731743666170019</v>
      </c>
      <c r="L145" s="6"/>
      <c r="M145" s="35">
        <v>272.5</v>
      </c>
      <c r="N145" s="12">
        <f t="shared" si="41"/>
        <v>282.20999999999998</v>
      </c>
      <c r="O145" s="13">
        <f t="shared" si="42"/>
        <v>3.5633027522935663</v>
      </c>
      <c r="P145" s="12">
        <f t="shared" si="47"/>
        <v>7.633498393468261</v>
      </c>
      <c r="Q145" s="35">
        <v>177.6</v>
      </c>
      <c r="R145" s="6">
        <f t="shared" si="43"/>
        <v>184</v>
      </c>
      <c r="S145" s="13">
        <f t="shared" si="44"/>
        <v>3.6036036036036165</v>
      </c>
      <c r="T145" s="12">
        <f t="shared" si="48"/>
        <v>6.3872796929523545</v>
      </c>
      <c r="U145" s="6">
        <f t="shared" si="45"/>
        <v>225.05</v>
      </c>
      <c r="V145" s="12">
        <f t="shared" si="45"/>
        <v>233.10499999999999</v>
      </c>
      <c r="W145" s="13">
        <f t="shared" si="46"/>
        <v>3.5792046211952737</v>
      </c>
      <c r="X145" s="6"/>
      <c r="Y145" s="6"/>
      <c r="Z145" s="24"/>
      <c r="AA145" s="6"/>
    </row>
    <row r="146" spans="1:27">
      <c r="A146" s="1">
        <v>2023</v>
      </c>
      <c r="B146" s="1">
        <v>10</v>
      </c>
      <c r="D146" s="6"/>
      <c r="E146" s="6"/>
      <c r="F146" s="38">
        <v>141.9</v>
      </c>
      <c r="H146" s="8"/>
      <c r="I146" s="18">
        <v>99.9</v>
      </c>
      <c r="J146" s="13">
        <f t="shared" si="39"/>
        <v>122.69250000000001</v>
      </c>
      <c r="K146" s="13">
        <f t="shared" si="40"/>
        <v>22.815315315315303</v>
      </c>
      <c r="L146" s="6"/>
      <c r="M146" s="35">
        <v>220.3</v>
      </c>
      <c r="N146" s="12">
        <f t="shared" si="41"/>
        <v>238.95825000000002</v>
      </c>
      <c r="O146" s="13">
        <f t="shared" si="42"/>
        <v>8.4694734453018725</v>
      </c>
      <c r="P146" s="12">
        <f t="shared" si="47"/>
        <v>8.3900276286252602</v>
      </c>
      <c r="Q146" s="35">
        <v>145.4</v>
      </c>
      <c r="R146" s="6">
        <f t="shared" si="43"/>
        <v>155.80000000000001</v>
      </c>
      <c r="S146" s="13">
        <f t="shared" si="44"/>
        <v>7.15268225584596</v>
      </c>
      <c r="T146" s="12">
        <f t="shared" si="48"/>
        <v>6.8777933055031761</v>
      </c>
      <c r="U146" s="6">
        <f t="shared" si="45"/>
        <v>182.85000000000002</v>
      </c>
      <c r="V146" s="12">
        <f t="shared" si="45"/>
        <v>197.37912500000002</v>
      </c>
      <c r="W146" s="13">
        <f t="shared" si="46"/>
        <v>7.9459256220946202</v>
      </c>
      <c r="X146" s="6"/>
      <c r="Y146" s="6"/>
      <c r="Z146" s="24"/>
      <c r="AA146" s="6"/>
    </row>
    <row r="147" spans="1:27">
      <c r="A147" s="1">
        <v>2023</v>
      </c>
      <c r="B147" s="1">
        <v>11</v>
      </c>
      <c r="D147" s="6"/>
      <c r="E147" s="6"/>
      <c r="F147" s="38">
        <v>150.19999999999999</v>
      </c>
      <c r="H147" s="8"/>
      <c r="I147" s="40">
        <v>107.1</v>
      </c>
      <c r="J147" s="13">
        <f t="shared" si="39"/>
        <v>135.76499999999999</v>
      </c>
      <c r="K147" s="13">
        <f t="shared" si="40"/>
        <v>26.764705882352928</v>
      </c>
      <c r="L147" s="6"/>
      <c r="M147" s="35">
        <v>230.5</v>
      </c>
      <c r="N147" s="12">
        <f t="shared" si="41"/>
        <v>264.41849999999994</v>
      </c>
      <c r="O147" s="13">
        <f t="shared" si="42"/>
        <v>14.715184381778727</v>
      </c>
      <c r="P147" s="12">
        <f t="shared" si="47"/>
        <v>9.372353176055034</v>
      </c>
      <c r="Q147" s="35">
        <v>156.80000000000001</v>
      </c>
      <c r="R147" s="6">
        <f t="shared" si="43"/>
        <v>172.39999999999998</v>
      </c>
      <c r="S147" s="13">
        <f t="shared" si="44"/>
        <v>9.9489795918367179</v>
      </c>
      <c r="T147" s="12">
        <f t="shared" si="48"/>
        <v>7.6898529577343497</v>
      </c>
      <c r="U147" s="6">
        <f t="shared" si="45"/>
        <v>193.65</v>
      </c>
      <c r="V147" s="12">
        <f t="shared" si="45"/>
        <v>218.40924999999996</v>
      </c>
      <c r="W147" s="13">
        <f t="shared" si="46"/>
        <v>12.785566744125958</v>
      </c>
      <c r="X147" s="6"/>
      <c r="Y147" s="6"/>
      <c r="Z147" s="24"/>
      <c r="AA147" s="6"/>
    </row>
    <row r="148" spans="1:27">
      <c r="A148" s="1">
        <v>2023</v>
      </c>
      <c r="B148" s="1">
        <v>12</v>
      </c>
      <c r="D148" s="6"/>
      <c r="E148" s="6"/>
      <c r="F148" s="38">
        <v>146.4</v>
      </c>
      <c r="H148" s="8"/>
      <c r="I148" s="40">
        <v>113.5</v>
      </c>
      <c r="J148" s="13">
        <f t="shared" si="39"/>
        <v>129.78</v>
      </c>
      <c r="K148" s="13">
        <f t="shared" si="40"/>
        <v>14.343612334801776</v>
      </c>
      <c r="L148" s="6"/>
      <c r="M148" s="35">
        <v>243.7</v>
      </c>
      <c r="N148" s="12">
        <f t="shared" si="41"/>
        <v>252.762</v>
      </c>
      <c r="O148" s="13">
        <f t="shared" si="42"/>
        <v>3.7185063602790365</v>
      </c>
      <c r="P148" s="12">
        <f t="shared" si="47"/>
        <v>11.038681984655938</v>
      </c>
      <c r="Q148" s="39">
        <v>170</v>
      </c>
      <c r="R148" s="6">
        <f t="shared" si="43"/>
        <v>164.8</v>
      </c>
      <c r="S148" s="13">
        <f t="shared" si="44"/>
        <v>-3.0588235294117538</v>
      </c>
      <c r="T148" s="12">
        <f t="shared" si="48"/>
        <v>9.5553112771612891</v>
      </c>
      <c r="U148" s="6">
        <f t="shared" si="45"/>
        <v>206.85</v>
      </c>
      <c r="V148" s="6">
        <f t="shared" si="45"/>
        <v>208.78100000000001</v>
      </c>
      <c r="W148" s="13">
        <f t="shared" si="46"/>
        <v>0.9335267101764515</v>
      </c>
      <c r="X148" s="6"/>
      <c r="Y148" s="6"/>
      <c r="Z148" s="24"/>
      <c r="AA148" s="6"/>
    </row>
    <row r="149" spans="1:27">
      <c r="A149" s="1">
        <v>2024</v>
      </c>
      <c r="B149" s="1">
        <v>1</v>
      </c>
      <c r="D149" s="6"/>
      <c r="E149" s="6"/>
      <c r="F149" s="38">
        <v>159.30000000000001</v>
      </c>
      <c r="H149" s="8"/>
      <c r="I149" s="61">
        <v>126</v>
      </c>
      <c r="J149" s="13">
        <f t="shared" si="39"/>
        <v>150.09750000000003</v>
      </c>
      <c r="K149" s="13">
        <f t="shared" si="40"/>
        <v>19.125000000000014</v>
      </c>
      <c r="L149" s="6"/>
      <c r="M149" s="35">
        <v>296.8</v>
      </c>
      <c r="N149" s="60">
        <f t="shared" si="41"/>
        <v>292.33275000000003</v>
      </c>
      <c r="O149" s="13">
        <f t="shared" si="42"/>
        <v>-1.5051381401617192</v>
      </c>
      <c r="P149" s="12">
        <f t="shared" si="47"/>
        <v>11.046391672214638</v>
      </c>
      <c r="Q149" s="35">
        <v>200.9</v>
      </c>
      <c r="R149" s="6">
        <f t="shared" si="43"/>
        <v>190.60000000000002</v>
      </c>
      <c r="S149" s="13">
        <f t="shared" si="44"/>
        <v>-5.1269288203086063</v>
      </c>
      <c r="T149" s="12">
        <f t="shared" si="48"/>
        <v>9.7402494224865244</v>
      </c>
      <c r="U149" s="6">
        <f t="shared" si="45"/>
        <v>248.85000000000002</v>
      </c>
      <c r="V149" s="12">
        <f t="shared" si="45"/>
        <v>241.46637500000003</v>
      </c>
      <c r="W149" s="13">
        <f t="shared" si="46"/>
        <v>-2.9670986538075113</v>
      </c>
      <c r="X149" s="6"/>
      <c r="Y149" s="6"/>
      <c r="Z149" s="24"/>
      <c r="AA149" s="6"/>
    </row>
    <row r="150" spans="1:27">
      <c r="A150" s="1">
        <v>2024</v>
      </c>
      <c r="B150" s="1">
        <v>2</v>
      </c>
      <c r="D150" s="6"/>
      <c r="E150" s="6"/>
      <c r="F150" s="38">
        <v>168.3</v>
      </c>
      <c r="H150" s="8"/>
      <c r="I150" s="18">
        <v>123</v>
      </c>
      <c r="J150" s="13">
        <f t="shared" si="39"/>
        <v>164.27250000000001</v>
      </c>
      <c r="K150" s="13">
        <f t="shared" si="40"/>
        <v>33.554878048780495</v>
      </c>
      <c r="L150" s="6"/>
      <c r="M150" s="35">
        <v>269</v>
      </c>
      <c r="N150" s="12">
        <f t="shared" si="41"/>
        <v>319.94025000000005</v>
      </c>
      <c r="O150" s="13">
        <f t="shared" si="42"/>
        <v>18.936895910780692</v>
      </c>
      <c r="P150" s="12">
        <f t="shared" si="47"/>
        <v>10.699948333092337</v>
      </c>
      <c r="Q150" s="35">
        <v>175.8</v>
      </c>
      <c r="R150" s="6">
        <f t="shared" si="43"/>
        <v>208.60000000000002</v>
      </c>
      <c r="S150" s="13">
        <f t="shared" si="44"/>
        <v>18.657565415244591</v>
      </c>
      <c r="T150" s="12">
        <f t="shared" si="48"/>
        <v>9.2994469838376386</v>
      </c>
      <c r="U150" s="6">
        <f t="shared" si="45"/>
        <v>222.4</v>
      </c>
      <c r="V150" s="12">
        <f t="shared" si="45"/>
        <v>264.27012500000001</v>
      </c>
      <c r="W150" s="13">
        <f t="shared" si="46"/>
        <v>18.826495053956833</v>
      </c>
      <c r="X150" s="6"/>
      <c r="Y150" s="6"/>
      <c r="Z150" s="24"/>
      <c r="AA150" s="6"/>
    </row>
    <row r="151" spans="1:27">
      <c r="A151" s="1">
        <v>2024</v>
      </c>
      <c r="B151" s="1">
        <v>3</v>
      </c>
      <c r="D151" s="6"/>
      <c r="E151" s="6"/>
      <c r="F151" s="38">
        <v>152.9</v>
      </c>
      <c r="H151" s="8"/>
      <c r="I151" s="18">
        <v>103.7</v>
      </c>
      <c r="J151" s="13">
        <f t="shared" si="39"/>
        <v>140.01750000000001</v>
      </c>
      <c r="K151" s="13">
        <f t="shared" si="40"/>
        <v>35.021697203471575</v>
      </c>
      <c r="L151" s="6"/>
      <c r="M151" s="35">
        <v>229.9</v>
      </c>
      <c r="N151" s="12">
        <f t="shared" si="41"/>
        <v>272.70075000000003</v>
      </c>
      <c r="O151" s="13">
        <f t="shared" si="42"/>
        <v>18.617116137451077</v>
      </c>
      <c r="P151" s="12">
        <f t="shared" si="47"/>
        <v>11.837862613694311</v>
      </c>
      <c r="Q151" s="35">
        <v>153.9</v>
      </c>
      <c r="R151" s="6">
        <f t="shared" si="43"/>
        <v>177.8</v>
      </c>
      <c r="S151" s="13">
        <f t="shared" si="44"/>
        <v>15.529564652371675</v>
      </c>
      <c r="T151" s="12">
        <f t="shared" si="48"/>
        <v>10.267766141142779</v>
      </c>
      <c r="U151" s="6">
        <f t="shared" si="45"/>
        <v>191.9</v>
      </c>
      <c r="V151" s="12">
        <f t="shared" si="45"/>
        <v>225.25037500000002</v>
      </c>
      <c r="W151" s="13">
        <f t="shared" si="46"/>
        <v>17.379038561750917</v>
      </c>
      <c r="X151" s="6"/>
      <c r="Y151" s="6"/>
      <c r="Z151" s="24"/>
      <c r="AA151" s="6"/>
    </row>
    <row r="152" spans="1:27">
      <c r="A152" s="1">
        <v>2024</v>
      </c>
      <c r="B152" s="1">
        <v>4</v>
      </c>
      <c r="D152" s="6"/>
      <c r="F152" s="38">
        <v>162.6</v>
      </c>
      <c r="I152" s="18">
        <v>136.5</v>
      </c>
      <c r="J152" s="13">
        <f t="shared" si="39"/>
        <v>155.29499999999999</v>
      </c>
      <c r="K152" s="13">
        <f t="shared" si="40"/>
        <v>13.769230769230759</v>
      </c>
      <c r="M152" s="35">
        <v>306.5</v>
      </c>
      <c r="N152" s="12">
        <f t="shared" si="41"/>
        <v>302.45549999999997</v>
      </c>
      <c r="O152" s="13">
        <f t="shared" si="42"/>
        <v>-1.3195758564437341</v>
      </c>
      <c r="Q152" s="39">
        <v>204</v>
      </c>
      <c r="R152" s="6">
        <f t="shared" si="43"/>
        <v>197.2</v>
      </c>
      <c r="S152" s="13">
        <f t="shared" si="44"/>
        <v>-3.3333333333333428</v>
      </c>
      <c r="U152" s="6">
        <f t="shared" si="45"/>
        <v>255.25</v>
      </c>
      <c r="V152" s="12">
        <f t="shared" si="45"/>
        <v>249.82774999999998</v>
      </c>
      <c r="W152" s="13">
        <f t="shared" si="46"/>
        <v>-2.124289911851136</v>
      </c>
      <c r="Z152" s="24"/>
      <c r="AA152" s="6"/>
    </row>
    <row r="153" spans="1:27">
      <c r="A153" s="1">
        <v>2024</v>
      </c>
      <c r="B153" s="1">
        <v>5</v>
      </c>
      <c r="D153" s="6"/>
      <c r="F153" s="38">
        <v>191.9</v>
      </c>
      <c r="I153" s="18">
        <v>171.7</v>
      </c>
      <c r="J153" s="13">
        <f t="shared" si="39"/>
        <v>201.4425</v>
      </c>
      <c r="K153" s="13">
        <f t="shared" si="40"/>
        <v>17.322364589400124</v>
      </c>
      <c r="M153" s="39">
        <v>343</v>
      </c>
      <c r="N153" s="12">
        <f t="shared" si="41"/>
        <v>392.33325000000002</v>
      </c>
      <c r="O153" s="13">
        <f t="shared" si="42"/>
        <v>14.382871720116626</v>
      </c>
      <c r="Q153" s="35">
        <v>225.5</v>
      </c>
      <c r="R153" s="6">
        <f t="shared" si="43"/>
        <v>255.8</v>
      </c>
      <c r="S153" s="13">
        <f t="shared" si="44"/>
        <v>13.436807095343696</v>
      </c>
      <c r="U153" s="6">
        <f t="shared" si="45"/>
        <v>284.25</v>
      </c>
      <c r="V153" s="12">
        <f t="shared" si="45"/>
        <v>324.06662500000004</v>
      </c>
      <c r="W153" s="13">
        <f t="shared" si="46"/>
        <v>14.007607739665801</v>
      </c>
      <c r="Z153" s="24"/>
      <c r="AA153" s="6"/>
    </row>
    <row r="154" spans="1:27">
      <c r="A154" s="1">
        <v>2024</v>
      </c>
      <c r="B154" s="1">
        <v>6</v>
      </c>
      <c r="D154" s="6"/>
      <c r="F154" s="38">
        <v>190.2</v>
      </c>
      <c r="I154" s="18">
        <v>164.2</v>
      </c>
      <c r="J154" s="13">
        <f t="shared" si="39"/>
        <v>198.76499999999999</v>
      </c>
      <c r="K154" s="13">
        <f t="shared" si="40"/>
        <v>21.050548112058465</v>
      </c>
      <c r="M154" s="35">
        <v>325.39999999999998</v>
      </c>
      <c r="N154" s="25">
        <f t="shared" si="41"/>
        <v>387.11849999999993</v>
      </c>
      <c r="O154" s="13">
        <f t="shared" si="42"/>
        <v>18.966963736939135</v>
      </c>
      <c r="Q154" s="39">
        <v>206</v>
      </c>
      <c r="R154" s="6">
        <f t="shared" si="43"/>
        <v>252.39999999999998</v>
      </c>
      <c r="S154" s="13">
        <f t="shared" si="44"/>
        <v>22.524271844660191</v>
      </c>
      <c r="U154" s="6">
        <f t="shared" si="45"/>
        <v>265.7</v>
      </c>
      <c r="V154" s="12">
        <f t="shared" si="45"/>
        <v>319.75924999999995</v>
      </c>
      <c r="W154" s="13">
        <f t="shared" si="46"/>
        <v>20.345972901768889</v>
      </c>
      <c r="AA154" s="6" t="s">
        <v>4</v>
      </c>
    </row>
    <row r="155" spans="1:27">
      <c r="A155" s="1">
        <v>2024</v>
      </c>
      <c r="B155" s="1">
        <v>7</v>
      </c>
      <c r="D155" s="6"/>
      <c r="F155" s="41">
        <v>203</v>
      </c>
      <c r="I155" s="18">
        <v>196.5</v>
      </c>
      <c r="J155" s="13">
        <f t="shared" si="39"/>
        <v>218.92499999999998</v>
      </c>
      <c r="K155" s="13">
        <f t="shared" si="40"/>
        <v>11.412213740458</v>
      </c>
      <c r="M155" s="35">
        <v>425.1</v>
      </c>
      <c r="N155" s="25">
        <f t="shared" si="41"/>
        <v>426.38249999999999</v>
      </c>
      <c r="O155" s="13">
        <f t="shared" si="42"/>
        <v>0.30169371912489851</v>
      </c>
      <c r="Q155" s="35">
        <v>274.39999999999998</v>
      </c>
      <c r="R155" s="6">
        <f t="shared" si="43"/>
        <v>278</v>
      </c>
      <c r="S155" s="13">
        <f t="shared" si="44"/>
        <v>1.3119533527696774</v>
      </c>
      <c r="U155" s="6">
        <f t="shared" si="45"/>
        <v>349.75</v>
      </c>
      <c r="V155" s="12">
        <f t="shared" si="45"/>
        <v>352.19124999999997</v>
      </c>
      <c r="W155" s="13">
        <f t="shared" si="46"/>
        <v>0.69799857040742097</v>
      </c>
      <c r="Z155" s="24"/>
      <c r="AA155" s="6"/>
    </row>
    <row r="156" spans="1:27">
      <c r="A156" s="1">
        <v>2024</v>
      </c>
      <c r="B156" s="1">
        <v>8</v>
      </c>
      <c r="D156" s="6"/>
      <c r="F156" s="38">
        <v>252.2</v>
      </c>
      <c r="I156" s="18">
        <v>215.5</v>
      </c>
      <c r="J156" s="13">
        <f t="shared" si="39"/>
        <v>296.41499999999996</v>
      </c>
      <c r="K156" s="13">
        <f t="shared" si="40"/>
        <v>37.547563805104403</v>
      </c>
      <c r="M156" s="35">
        <v>419.4</v>
      </c>
      <c r="N156" s="25">
        <f t="shared" si="41"/>
        <v>577.30349999999999</v>
      </c>
      <c r="O156" s="13">
        <f t="shared" si="42"/>
        <v>37.649856938483538</v>
      </c>
      <c r="Q156" s="39">
        <v>273.39999999999998</v>
      </c>
      <c r="R156" s="6">
        <f t="shared" si="43"/>
        <v>376.4</v>
      </c>
      <c r="S156" s="13">
        <f t="shared" si="44"/>
        <v>37.673738112655457</v>
      </c>
      <c r="U156" s="6">
        <f t="shared" si="45"/>
        <v>346.4</v>
      </c>
      <c r="V156" s="12">
        <f t="shared" si="45"/>
        <v>476.85174999999998</v>
      </c>
      <c r="W156" s="13">
        <f t="shared" si="46"/>
        <v>37.659281177829115</v>
      </c>
      <c r="Z156" s="24"/>
      <c r="AA156" s="8" t="s">
        <v>76</v>
      </c>
    </row>
    <row r="157" spans="1:27">
      <c r="A157" s="1">
        <v>2024</v>
      </c>
      <c r="B157" s="1">
        <v>9</v>
      </c>
      <c r="D157" s="6"/>
      <c r="F157" s="38">
        <v>197.8</v>
      </c>
      <c r="I157" s="18">
        <v>141.4</v>
      </c>
      <c r="J157" s="13">
        <f t="shared" si="39"/>
        <v>210.73500000000001</v>
      </c>
      <c r="K157" s="13">
        <f t="shared" si="40"/>
        <v>49.034653465346537</v>
      </c>
      <c r="M157" s="35">
        <v>357.9</v>
      </c>
      <c r="N157" s="25">
        <f t="shared" si="41"/>
        <v>410.43150000000003</v>
      </c>
      <c r="O157" s="13">
        <f t="shared" si="42"/>
        <v>14.677703269069582</v>
      </c>
      <c r="Q157" s="66">
        <v>236</v>
      </c>
      <c r="R157" s="6">
        <f t="shared" si="43"/>
        <v>267.60000000000002</v>
      </c>
      <c r="S157" s="13">
        <f t="shared" si="44"/>
        <v>13.389830508474574</v>
      </c>
      <c r="U157" s="6">
        <f t="shared" si="45"/>
        <v>296.95</v>
      </c>
      <c r="V157" s="12">
        <f t="shared" si="45"/>
        <v>339.01575000000003</v>
      </c>
      <c r="W157" s="13">
        <f t="shared" si="46"/>
        <v>14.165937026435444</v>
      </c>
      <c r="Z157" s="24"/>
      <c r="AA157" s="6" t="s">
        <v>90</v>
      </c>
    </row>
    <row r="158" spans="1:27">
      <c r="A158" s="1">
        <v>2024</v>
      </c>
      <c r="B158" s="1">
        <v>10</v>
      </c>
      <c r="D158" s="6"/>
      <c r="F158" s="38">
        <v>219.6</v>
      </c>
      <c r="I158" s="18">
        <v>144.4</v>
      </c>
      <c r="J158" s="13">
        <f t="shared" si="39"/>
        <v>245.07</v>
      </c>
      <c r="K158" s="13">
        <f t="shared" si="40"/>
        <v>69.716066481994432</v>
      </c>
      <c r="M158" s="35">
        <v>398.3</v>
      </c>
      <c r="N158" s="25">
        <f t="shared" si="41"/>
        <v>477.30299999999994</v>
      </c>
      <c r="O158" s="13">
        <f t="shared" si="42"/>
        <v>19.835048958071781</v>
      </c>
      <c r="Q158" s="35">
        <v>257.39999999999998</v>
      </c>
      <c r="R158" s="6">
        <f t="shared" si="43"/>
        <v>311.2</v>
      </c>
      <c r="S158" s="13">
        <f t="shared" si="44"/>
        <v>20.901320901320901</v>
      </c>
      <c r="U158" s="6">
        <f t="shared" si="45"/>
        <v>327.85</v>
      </c>
      <c r="V158" s="12">
        <f t="shared" si="45"/>
        <v>394.25149999999996</v>
      </c>
      <c r="W158" s="13">
        <f t="shared" si="46"/>
        <v>20.253622083269775</v>
      </c>
      <c r="Z158" s="24"/>
      <c r="AA158" s="6" t="s">
        <v>75</v>
      </c>
    </row>
    <row r="159" spans="1:27">
      <c r="A159" s="1">
        <v>2024</v>
      </c>
      <c r="B159" s="1">
        <v>11</v>
      </c>
      <c r="D159" s="6"/>
      <c r="Z159" s="24"/>
      <c r="AA159" s="6" t="s">
        <v>0</v>
      </c>
    </row>
    <row r="160" spans="1:27">
      <c r="A160" s="1">
        <v>2024</v>
      </c>
      <c r="B160" s="1">
        <v>12</v>
      </c>
      <c r="D160" s="6"/>
      <c r="Z160" s="24"/>
      <c r="AA160" s="6">
        <v>100</v>
      </c>
    </row>
    <row r="161" spans="1:29">
      <c r="A161" s="1">
        <v>2025</v>
      </c>
      <c r="B161" s="1">
        <v>1</v>
      </c>
      <c r="D161" s="6"/>
      <c r="Z161" s="9"/>
      <c r="AA161" s="8" t="s">
        <v>93</v>
      </c>
      <c r="AC161" s="8"/>
    </row>
    <row r="162" spans="1:29">
      <c r="A162" s="1">
        <v>2025</v>
      </c>
      <c r="B162" s="1">
        <v>2</v>
      </c>
      <c r="D162" s="6"/>
      <c r="Z162" s="24"/>
      <c r="AA162" s="6"/>
    </row>
    <row r="163" spans="1:29">
      <c r="A163" s="1">
        <v>2025</v>
      </c>
      <c r="B163" s="1">
        <v>3</v>
      </c>
      <c r="D163" s="6"/>
      <c r="Z163" s="24"/>
      <c r="AA163" s="6"/>
    </row>
    <row r="164" spans="1:29">
      <c r="A164" s="1">
        <v>2025</v>
      </c>
      <c r="B164" s="1">
        <v>4</v>
      </c>
      <c r="D164" s="6"/>
      <c r="Z164" s="24"/>
      <c r="AA164" s="6"/>
    </row>
    <row r="165" spans="1:29">
      <c r="A165" s="1">
        <v>2025</v>
      </c>
      <c r="B165" s="1">
        <v>5</v>
      </c>
      <c r="D165" s="6"/>
      <c r="Z165" s="24"/>
      <c r="AA165" s="6"/>
    </row>
    <row r="166" spans="1:29">
      <c r="A166" s="1">
        <v>2025</v>
      </c>
      <c r="B166" s="1">
        <v>6</v>
      </c>
      <c r="D166" s="6"/>
      <c r="Z166" s="24"/>
      <c r="AA166" s="6"/>
    </row>
    <row r="167" spans="1:29">
      <c r="A167" s="1">
        <v>2025</v>
      </c>
      <c r="B167" s="1">
        <v>7</v>
      </c>
      <c r="D167" s="6"/>
      <c r="Z167" s="24"/>
      <c r="AA167" s="6"/>
    </row>
    <row r="168" spans="1:29">
      <c r="A168" s="1">
        <v>2025</v>
      </c>
      <c r="B168" s="1">
        <v>8</v>
      </c>
      <c r="D168" s="6"/>
      <c r="Z168" s="24"/>
      <c r="AA168" s="6"/>
    </row>
    <row r="169" spans="1:29">
      <c r="A169" s="1">
        <v>2025</v>
      </c>
      <c r="B169" s="1">
        <v>9</v>
      </c>
      <c r="D169" s="6"/>
      <c r="Z169" s="24"/>
      <c r="AA169" s="6"/>
    </row>
    <row r="170" spans="1:29">
      <c r="A170" s="1">
        <v>2025</v>
      </c>
      <c r="B170" s="1">
        <v>10</v>
      </c>
      <c r="D170" s="6"/>
      <c r="Z170" s="24"/>
      <c r="AA170" s="6"/>
    </row>
    <row r="171" spans="1:29">
      <c r="A171" s="1">
        <v>2025</v>
      </c>
      <c r="B171" s="1">
        <v>11</v>
      </c>
      <c r="D171" s="6"/>
      <c r="Z171" s="24"/>
      <c r="AA171" s="6"/>
    </row>
    <row r="172" spans="1:29">
      <c r="A172" s="1">
        <v>2025</v>
      </c>
      <c r="B172" s="1">
        <v>12</v>
      </c>
      <c r="D172" s="6"/>
      <c r="Z172" s="24"/>
      <c r="AA172" s="6"/>
    </row>
    <row r="173" spans="1:29">
      <c r="D173" s="6"/>
      <c r="E173" s="6"/>
      <c r="F173" s="8"/>
      <c r="G173" s="8"/>
      <c r="H173" s="8"/>
      <c r="I173" s="8"/>
      <c r="J173" s="8"/>
      <c r="K173" s="6"/>
      <c r="L173" s="6"/>
      <c r="M173" s="6"/>
      <c r="N173" s="6"/>
      <c r="O173" s="18"/>
      <c r="P173" s="6"/>
      <c r="Q173" s="6"/>
      <c r="R173" s="6"/>
      <c r="S173" s="18"/>
      <c r="T173" s="6"/>
      <c r="U173" s="6"/>
      <c r="V173" s="6"/>
      <c r="W173" s="6"/>
      <c r="X173" s="6"/>
      <c r="Y173" s="6"/>
      <c r="Z173" s="24"/>
      <c r="AA173" s="6"/>
    </row>
    <row r="174" spans="1:29">
      <c r="D174" s="6"/>
      <c r="E174" s="6"/>
      <c r="F174" s="8"/>
      <c r="G174" s="8"/>
      <c r="H174" s="8"/>
      <c r="I174" s="8"/>
      <c r="J174" s="8"/>
      <c r="K174" s="6"/>
      <c r="L174" s="6"/>
      <c r="M174" s="6"/>
      <c r="N174" s="6"/>
      <c r="O174" s="18"/>
      <c r="P174" s="6"/>
      <c r="Q174" s="6"/>
      <c r="R174" s="6"/>
      <c r="S174" s="18"/>
      <c r="T174" s="6"/>
      <c r="U174" s="6"/>
      <c r="V174" s="6"/>
      <c r="W174" s="6"/>
      <c r="X174" s="6"/>
      <c r="Y174" s="6"/>
      <c r="Z174" s="24"/>
      <c r="AA174" s="6"/>
    </row>
    <row r="175" spans="1:29">
      <c r="D175" s="6"/>
      <c r="E175" s="6"/>
      <c r="F175" s="8"/>
      <c r="G175" s="8"/>
      <c r="H175" s="8"/>
      <c r="I175" s="8"/>
      <c r="J175" s="8"/>
      <c r="K175" s="6"/>
      <c r="L175" s="6"/>
      <c r="M175" s="6"/>
      <c r="N175" s="6"/>
      <c r="O175" s="18"/>
      <c r="P175" s="6"/>
      <c r="Q175" s="6"/>
      <c r="R175" s="6"/>
      <c r="S175" s="18"/>
      <c r="T175" s="6"/>
      <c r="U175" s="6"/>
      <c r="V175" s="6"/>
      <c r="W175" s="6"/>
      <c r="X175" s="6"/>
      <c r="Y175" s="6"/>
      <c r="Z175" s="24"/>
      <c r="AA175" s="6"/>
    </row>
    <row r="176" spans="1:29">
      <c r="D176" s="6"/>
      <c r="E176" s="6"/>
      <c r="J176" s="60"/>
      <c r="W176" s="6" t="s">
        <v>10</v>
      </c>
      <c r="Z176" s="24"/>
      <c r="AA176" s="6"/>
    </row>
    <row r="177" spans="4:27">
      <c r="D177" s="6"/>
      <c r="E177" s="6"/>
      <c r="J177" s="6"/>
      <c r="V177" s="6"/>
      <c r="W177" s="6"/>
      <c r="X177" s="6"/>
      <c r="Y177" s="6"/>
      <c r="Z177" s="24"/>
      <c r="AA177" s="6"/>
    </row>
    <row r="178" spans="4:27">
      <c r="D178" s="6"/>
      <c r="E178" s="6"/>
      <c r="V178" s="8"/>
      <c r="W178" s="8" t="s">
        <v>76</v>
      </c>
      <c r="X178" s="8"/>
      <c r="Y178" s="6"/>
      <c r="Z178" s="24"/>
      <c r="AA178" s="6"/>
    </row>
    <row r="179" spans="4:27">
      <c r="D179" s="6"/>
      <c r="E179" s="6"/>
      <c r="V179" s="8"/>
      <c r="W179" s="6" t="s">
        <v>90</v>
      </c>
      <c r="X179" s="8"/>
      <c r="Y179" s="6"/>
      <c r="Z179" s="24"/>
      <c r="AA179" s="6"/>
    </row>
    <row r="180" spans="4:27">
      <c r="D180" s="6"/>
      <c r="E180" s="6"/>
      <c r="V180" s="8"/>
      <c r="W180" s="6" t="s">
        <v>75</v>
      </c>
      <c r="X180" s="8"/>
      <c r="Y180" s="6"/>
      <c r="Z180" s="24"/>
      <c r="AA180" s="6"/>
    </row>
    <row r="181" spans="4:27">
      <c r="D181" s="6"/>
      <c r="E181" s="6"/>
      <c r="V181" s="6"/>
      <c r="W181" s="6" t="s">
        <v>0</v>
      </c>
      <c r="X181" s="6"/>
      <c r="Y181" s="6"/>
      <c r="Z181" s="24"/>
      <c r="AA181" s="6"/>
    </row>
    <row r="182" spans="4:27">
      <c r="D182" s="6"/>
      <c r="E182" s="6"/>
      <c r="V182" s="6"/>
      <c r="W182" s="6">
        <v>100</v>
      </c>
      <c r="X182" s="6"/>
      <c r="Y182" s="6"/>
      <c r="Z182" s="24"/>
      <c r="AA182" s="6"/>
    </row>
    <row r="183" spans="4:27">
      <c r="D183" s="6"/>
      <c r="E183" s="6"/>
      <c r="V183" s="9"/>
      <c r="W183" s="8" t="s">
        <v>93</v>
      </c>
      <c r="Y183" s="8"/>
      <c r="Z183" s="24"/>
      <c r="AA183" s="6"/>
    </row>
    <row r="184" spans="4:27">
      <c r="D184" s="6"/>
      <c r="E184" s="6"/>
      <c r="F184" s="8"/>
      <c r="G184" s="8"/>
      <c r="H184" s="8"/>
      <c r="I184" s="8"/>
      <c r="J184" s="8"/>
      <c r="K184" s="6"/>
      <c r="L184" s="6"/>
      <c r="M184" s="6"/>
      <c r="N184" s="6"/>
      <c r="O184" s="18"/>
      <c r="P184" s="6"/>
      <c r="Q184" s="6"/>
      <c r="R184" s="6"/>
      <c r="S184" s="18"/>
      <c r="T184" s="6"/>
      <c r="U184" s="6"/>
      <c r="V184" s="6"/>
      <c r="W184" s="6"/>
      <c r="X184" s="6"/>
      <c r="Y184" s="6"/>
      <c r="Z184" s="24"/>
      <c r="AA184" s="6"/>
    </row>
    <row r="185" spans="4:27">
      <c r="D185" s="6"/>
      <c r="E185" s="6"/>
      <c r="F185" s="8"/>
      <c r="G185" s="8"/>
      <c r="H185" s="8"/>
      <c r="I185" s="8"/>
      <c r="J185" s="8"/>
      <c r="K185" s="6"/>
      <c r="L185" s="6"/>
      <c r="M185" s="6"/>
      <c r="N185" s="6"/>
      <c r="O185" s="18"/>
      <c r="P185" s="6"/>
      <c r="Q185" s="6"/>
      <c r="R185" s="6"/>
      <c r="S185" s="18"/>
      <c r="T185" s="6"/>
      <c r="U185" s="6"/>
      <c r="V185" s="6"/>
      <c r="W185" s="6"/>
      <c r="X185" s="6"/>
      <c r="Y185" s="6"/>
      <c r="Z185" s="24"/>
      <c r="AA185" s="6"/>
    </row>
    <row r="186" spans="4:27">
      <c r="D186" s="6"/>
      <c r="E186" s="6"/>
      <c r="F186" s="8"/>
      <c r="H186" s="6" t="s">
        <v>194</v>
      </c>
      <c r="K186" s="8"/>
      <c r="L186" s="6" t="s">
        <v>7</v>
      </c>
      <c r="O186"/>
      <c r="P186" s="24" t="s">
        <v>8</v>
      </c>
      <c r="S186"/>
      <c r="T186" s="24" t="s">
        <v>9</v>
      </c>
      <c r="W186" s="6"/>
      <c r="X186" s="6"/>
      <c r="Y186" s="6"/>
      <c r="Z186" s="24"/>
      <c r="AA186" s="6"/>
    </row>
    <row r="187" spans="4:27">
      <c r="D187" s="6"/>
      <c r="E187" s="6"/>
      <c r="F187" s="8"/>
      <c r="G187" s="9"/>
      <c r="H187" s="24"/>
      <c r="J187" s="8"/>
      <c r="K187" s="8"/>
      <c r="L187" s="6"/>
      <c r="M187" s="6"/>
      <c r="N187" s="6"/>
      <c r="O187" s="6"/>
      <c r="P187" s="24"/>
      <c r="Q187" s="6"/>
      <c r="R187" s="6"/>
      <c r="S187" s="6"/>
      <c r="T187" s="24"/>
      <c r="U187" s="6"/>
      <c r="V187" s="6"/>
      <c r="W187" s="6"/>
      <c r="X187" s="6"/>
      <c r="Y187" s="6"/>
      <c r="Z187" s="24"/>
      <c r="AA187" s="6"/>
    </row>
    <row r="188" spans="4:27">
      <c r="D188" s="6"/>
      <c r="E188" s="6"/>
      <c r="F188" s="8"/>
      <c r="G188" s="9"/>
      <c r="H188" s="8" t="s">
        <v>76</v>
      </c>
      <c r="J188" s="8"/>
      <c r="K188" s="8"/>
      <c r="L188" s="8" t="s">
        <v>76</v>
      </c>
      <c r="M188" s="8"/>
      <c r="N188" s="6"/>
      <c r="O188" s="6"/>
      <c r="P188" s="8" t="s">
        <v>76</v>
      </c>
      <c r="Q188" s="8"/>
      <c r="R188" s="8"/>
      <c r="S188" s="6"/>
      <c r="T188" s="8" t="s">
        <v>76</v>
      </c>
      <c r="U188" s="8"/>
      <c r="V188" s="8"/>
      <c r="W188" s="6"/>
      <c r="X188" s="6"/>
      <c r="Y188" s="6"/>
      <c r="Z188" s="24"/>
      <c r="AA188" s="6"/>
    </row>
    <row r="189" spans="4:27">
      <c r="D189" s="6"/>
      <c r="E189" s="6"/>
      <c r="F189" s="8"/>
      <c r="G189" s="9"/>
      <c r="H189" s="6" t="s">
        <v>90</v>
      </c>
      <c r="J189" s="8"/>
      <c r="K189" s="8"/>
      <c r="L189" s="6" t="s">
        <v>90</v>
      </c>
      <c r="M189" s="8"/>
      <c r="N189" s="6"/>
      <c r="O189" s="6"/>
      <c r="P189" s="6" t="s">
        <v>90</v>
      </c>
      <c r="Q189" s="8"/>
      <c r="R189" s="8"/>
      <c r="S189" s="6"/>
      <c r="T189" s="6" t="s">
        <v>90</v>
      </c>
      <c r="U189" s="8"/>
      <c r="V189" s="8"/>
      <c r="W189" s="6"/>
      <c r="X189" s="6"/>
      <c r="Y189" s="6"/>
      <c r="Z189" s="24"/>
      <c r="AA189" s="6"/>
    </row>
    <row r="190" spans="4:27">
      <c r="D190" s="6"/>
      <c r="E190" s="6"/>
      <c r="F190" s="8"/>
      <c r="G190" s="9"/>
      <c r="H190" s="6" t="s">
        <v>75</v>
      </c>
      <c r="J190" s="8"/>
      <c r="K190" s="8"/>
      <c r="L190" s="6" t="s">
        <v>75</v>
      </c>
      <c r="M190" s="8"/>
      <c r="N190" s="6"/>
      <c r="O190" s="6"/>
      <c r="P190" s="6" t="s">
        <v>75</v>
      </c>
      <c r="Q190" s="8"/>
      <c r="R190" s="8"/>
      <c r="S190" s="6"/>
      <c r="T190" s="6" t="s">
        <v>75</v>
      </c>
      <c r="U190" s="8"/>
      <c r="V190" s="8"/>
      <c r="W190" s="6"/>
      <c r="X190" s="6"/>
      <c r="Y190" s="6"/>
      <c r="Z190" s="24"/>
      <c r="AA190" s="6"/>
    </row>
    <row r="191" spans="4:27">
      <c r="D191" s="6"/>
      <c r="E191" s="6"/>
      <c r="F191" s="8"/>
      <c r="G191" s="9"/>
      <c r="H191" s="6" t="s">
        <v>0</v>
      </c>
      <c r="J191" s="8"/>
      <c r="K191" s="8"/>
      <c r="L191" s="6" t="s">
        <v>0</v>
      </c>
      <c r="M191" s="6"/>
      <c r="N191" s="6"/>
      <c r="O191" s="6"/>
      <c r="P191" s="6" t="s">
        <v>0</v>
      </c>
      <c r="Q191" s="6"/>
      <c r="R191" s="6"/>
      <c r="S191" s="6"/>
      <c r="T191" s="6" t="s">
        <v>0</v>
      </c>
      <c r="U191" s="6"/>
      <c r="V191" s="6"/>
      <c r="W191" s="6"/>
      <c r="X191" s="6"/>
      <c r="Y191" s="6"/>
      <c r="Z191" s="24"/>
      <c r="AA191" s="6"/>
    </row>
    <row r="192" spans="4:27">
      <c r="D192" s="6"/>
      <c r="E192" s="6"/>
      <c r="F192" s="8"/>
      <c r="G192" s="9"/>
      <c r="H192" s="6">
        <v>100</v>
      </c>
      <c r="J192" s="8"/>
      <c r="K192" s="8"/>
      <c r="L192" s="6">
        <v>100</v>
      </c>
      <c r="M192" s="6"/>
      <c r="N192" s="6"/>
      <c r="O192" s="6"/>
      <c r="P192" s="6">
        <v>100</v>
      </c>
      <c r="Q192" s="6"/>
      <c r="R192" s="6"/>
      <c r="S192" s="6"/>
      <c r="T192" s="6">
        <v>100</v>
      </c>
      <c r="U192" s="6"/>
      <c r="V192" s="6"/>
      <c r="W192" s="6"/>
      <c r="X192" s="6"/>
      <c r="Y192" s="6"/>
      <c r="Z192" s="24"/>
      <c r="AA192" s="6"/>
    </row>
    <row r="193" spans="4:27">
      <c r="D193" s="6"/>
      <c r="E193" s="6"/>
      <c r="F193" s="8"/>
      <c r="G193" s="9"/>
      <c r="H193" s="8" t="s">
        <v>93</v>
      </c>
      <c r="J193" s="8"/>
      <c r="K193" s="8"/>
      <c r="L193" s="9"/>
      <c r="M193" s="8" t="s">
        <v>93</v>
      </c>
      <c r="O193" s="9"/>
      <c r="P193" s="8" t="s">
        <v>93</v>
      </c>
      <c r="R193" s="8"/>
      <c r="S193" s="9"/>
      <c r="T193" s="8" t="s">
        <v>93</v>
      </c>
      <c r="V193" s="8"/>
      <c r="W193" s="6"/>
      <c r="X193" s="6"/>
      <c r="Y193" s="6"/>
      <c r="Z193" s="24"/>
      <c r="AA193" s="6"/>
    </row>
    <row r="194" spans="4:27">
      <c r="D194" s="6"/>
      <c r="E194" s="6"/>
      <c r="F194" s="8"/>
      <c r="G194" s="8"/>
      <c r="H194" s="8"/>
      <c r="I194" s="8"/>
      <c r="J194" s="8"/>
      <c r="K194" s="6"/>
      <c r="L194" s="6"/>
      <c r="M194" s="6"/>
      <c r="N194" s="6"/>
      <c r="O194" s="18"/>
      <c r="P194" s="6"/>
      <c r="Q194" s="6"/>
      <c r="R194" s="6"/>
      <c r="S194" s="18"/>
      <c r="T194" s="6"/>
      <c r="U194" s="6"/>
      <c r="V194" s="6"/>
      <c r="W194" s="6"/>
      <c r="X194" s="6"/>
      <c r="Y194" s="6"/>
      <c r="Z194" s="24"/>
      <c r="AA194" s="6"/>
    </row>
    <row r="195" spans="4:27">
      <c r="D195" s="6"/>
      <c r="E195" s="6"/>
      <c r="F195" s="8"/>
      <c r="G195" s="8"/>
      <c r="H195" s="8"/>
      <c r="I195" s="8"/>
      <c r="J195" s="8"/>
      <c r="K195" s="6"/>
      <c r="L195" s="6"/>
      <c r="M195" s="6"/>
      <c r="N195" s="6"/>
      <c r="O195" s="18"/>
      <c r="P195" s="6"/>
      <c r="Q195" s="6"/>
      <c r="R195" s="6"/>
      <c r="S195" s="18"/>
      <c r="T195" s="6"/>
      <c r="U195" s="6"/>
      <c r="V195" s="6"/>
      <c r="W195" s="6"/>
      <c r="X195" s="6"/>
      <c r="Y195" s="6"/>
      <c r="Z195" s="24"/>
      <c r="AA195" s="6"/>
    </row>
    <row r="196" spans="4:27">
      <c r="D196" s="6"/>
      <c r="E196" s="6"/>
      <c r="F196" s="8"/>
      <c r="G196" s="8"/>
      <c r="H196" s="8"/>
      <c r="I196" s="8"/>
      <c r="J196" s="8"/>
      <c r="K196" s="6"/>
      <c r="L196" s="6"/>
      <c r="M196" s="6"/>
      <c r="N196" s="6"/>
      <c r="O196" s="18"/>
      <c r="P196" s="6"/>
      <c r="Q196" s="6"/>
      <c r="R196" s="6"/>
      <c r="S196" s="18"/>
      <c r="T196" s="6"/>
      <c r="U196" s="6"/>
      <c r="V196" s="6"/>
      <c r="W196" s="6"/>
      <c r="X196" s="6"/>
      <c r="Y196" s="6"/>
      <c r="Z196" s="24"/>
      <c r="AA196" s="6"/>
    </row>
    <row r="197" spans="4:27">
      <c r="D197" s="6"/>
      <c r="E197" s="6"/>
      <c r="F197" s="8"/>
      <c r="G197" s="8"/>
      <c r="H197" s="8"/>
      <c r="I197" s="8"/>
      <c r="J197" s="8"/>
      <c r="K197" s="6"/>
      <c r="L197" s="6"/>
      <c r="M197" s="6"/>
      <c r="N197" s="6"/>
      <c r="O197" s="18"/>
      <c r="P197" s="6"/>
      <c r="Q197" s="6"/>
      <c r="R197" s="6"/>
      <c r="S197" s="18"/>
      <c r="T197" s="6"/>
      <c r="U197" s="6"/>
      <c r="V197" s="6"/>
      <c r="W197" s="6"/>
      <c r="X197" s="6"/>
      <c r="Y197" s="6"/>
      <c r="Z197" s="24"/>
      <c r="AA197" s="6"/>
    </row>
    <row r="198" spans="4:27">
      <c r="D198" s="6"/>
      <c r="E198" s="6"/>
      <c r="F198" s="8"/>
      <c r="G198" s="8"/>
      <c r="H198" s="8"/>
      <c r="I198" s="8"/>
      <c r="J198" s="8"/>
      <c r="K198" s="6"/>
      <c r="L198" s="6"/>
      <c r="M198" s="6"/>
      <c r="N198" s="6"/>
      <c r="O198" s="18"/>
      <c r="P198" s="6"/>
      <c r="Q198" s="6"/>
      <c r="R198" s="6"/>
      <c r="S198" s="18"/>
      <c r="T198" s="6"/>
      <c r="U198" s="6"/>
      <c r="V198" s="6"/>
      <c r="W198" s="6"/>
      <c r="X198" s="6"/>
      <c r="Y198" s="6"/>
      <c r="Z198" s="24"/>
      <c r="AA198" s="6"/>
    </row>
    <row r="199" spans="4:27">
      <c r="D199" s="6"/>
      <c r="E199" s="6"/>
      <c r="F199" s="8"/>
      <c r="G199" s="8"/>
      <c r="H199" s="8"/>
      <c r="I199" s="8"/>
      <c r="J199" s="8"/>
      <c r="K199" s="6"/>
      <c r="L199" s="6"/>
      <c r="M199" s="6"/>
      <c r="N199" s="6"/>
      <c r="O199" s="18"/>
      <c r="P199" s="6"/>
      <c r="Q199" s="6"/>
      <c r="R199" s="6"/>
      <c r="S199" s="18"/>
      <c r="T199" s="6"/>
      <c r="U199" s="6"/>
      <c r="V199" s="6"/>
      <c r="W199" s="6"/>
      <c r="X199" s="6"/>
      <c r="Y199" s="6"/>
      <c r="Z199" s="24"/>
      <c r="AA199" s="6"/>
    </row>
    <row r="200" spans="4:27">
      <c r="D200" s="6"/>
      <c r="E200" s="6"/>
      <c r="F200" s="8"/>
      <c r="G200" s="8"/>
      <c r="H200" s="8"/>
      <c r="I200" s="8"/>
      <c r="J200" s="8"/>
      <c r="K200" s="6"/>
      <c r="L200" s="6"/>
      <c r="M200" s="6"/>
      <c r="N200" s="6"/>
      <c r="O200" s="18"/>
      <c r="P200" s="6"/>
      <c r="Q200" s="6"/>
      <c r="R200" s="6"/>
      <c r="S200" s="18"/>
      <c r="T200" s="6"/>
      <c r="U200" s="6"/>
      <c r="V200" s="6"/>
      <c r="W200" s="6"/>
      <c r="X200" s="6"/>
      <c r="Y200" s="6"/>
      <c r="Z200" s="24"/>
      <c r="AA200" s="6"/>
    </row>
    <row r="201" spans="4:27">
      <c r="D201" s="6"/>
      <c r="E201" s="6"/>
      <c r="F201" s="8"/>
      <c r="G201" s="8"/>
      <c r="H201" s="8"/>
      <c r="I201" s="8"/>
      <c r="J201" s="8"/>
      <c r="K201" s="6"/>
      <c r="L201" s="6"/>
      <c r="M201" s="6"/>
      <c r="N201" s="6"/>
      <c r="O201" s="18"/>
      <c r="P201" s="6"/>
      <c r="Q201" s="6"/>
      <c r="R201" s="6"/>
      <c r="S201" s="18"/>
      <c r="T201" s="6"/>
      <c r="U201" s="6"/>
      <c r="V201" s="6"/>
      <c r="W201" s="6"/>
      <c r="X201" s="6"/>
      <c r="Y201" s="6"/>
      <c r="Z201" s="24"/>
      <c r="AA201" s="6"/>
    </row>
    <row r="202" spans="4:27">
      <c r="D202" s="6"/>
      <c r="E202" s="6"/>
      <c r="F202" s="8"/>
      <c r="G202" s="8"/>
      <c r="H202" s="8"/>
      <c r="I202" s="8"/>
      <c r="J202" s="8"/>
      <c r="K202" s="6"/>
      <c r="L202" s="6"/>
      <c r="M202" s="6"/>
      <c r="N202" s="6"/>
      <c r="O202" s="18"/>
      <c r="P202" s="6"/>
      <c r="Q202" s="6"/>
      <c r="R202" s="6"/>
      <c r="S202" s="18"/>
      <c r="T202" s="6"/>
      <c r="U202" s="6"/>
      <c r="V202" s="6"/>
      <c r="W202" s="6"/>
      <c r="X202" s="6"/>
      <c r="Y202" s="6"/>
      <c r="Z202" s="24"/>
      <c r="AA202" s="6"/>
    </row>
    <row r="203" spans="4:27">
      <c r="D203" s="6"/>
      <c r="E203" s="6"/>
      <c r="F203" s="8"/>
      <c r="G203" s="8"/>
      <c r="H203" s="8"/>
      <c r="I203" s="8"/>
      <c r="J203" s="8"/>
      <c r="K203" s="6"/>
      <c r="L203" s="6"/>
      <c r="M203" s="6"/>
      <c r="N203" s="6"/>
      <c r="O203" s="18"/>
      <c r="P203" s="6"/>
      <c r="Q203" s="6"/>
      <c r="R203" s="6"/>
      <c r="S203" s="18"/>
      <c r="T203" s="6"/>
      <c r="U203" s="6"/>
      <c r="V203" s="6"/>
      <c r="W203" s="6"/>
      <c r="X203" s="6"/>
      <c r="Y203" s="6"/>
      <c r="Z203" s="24"/>
      <c r="AA203" s="6"/>
    </row>
    <row r="204" spans="4:27">
      <c r="D204" s="6"/>
      <c r="E204" s="6"/>
      <c r="F204" s="8"/>
      <c r="G204" s="8"/>
      <c r="H204" s="8"/>
      <c r="I204" s="8"/>
      <c r="J204" s="8"/>
      <c r="K204" s="6"/>
      <c r="L204" s="6"/>
      <c r="M204" s="6"/>
      <c r="N204" s="6"/>
      <c r="O204" s="18"/>
      <c r="P204" s="6"/>
      <c r="Q204" s="6"/>
      <c r="R204" s="6"/>
      <c r="S204" s="18"/>
      <c r="T204" s="6"/>
      <c r="U204" s="6"/>
      <c r="V204" s="6"/>
      <c r="W204" s="6"/>
      <c r="X204" s="6"/>
      <c r="Y204" s="6"/>
      <c r="Z204" s="24"/>
      <c r="AA204" s="6"/>
    </row>
    <row r="205" spans="4:27">
      <c r="D205" s="6"/>
      <c r="E205" s="6"/>
      <c r="F205" s="8"/>
      <c r="G205" s="8"/>
      <c r="H205" s="8"/>
      <c r="I205" s="8"/>
      <c r="J205" s="8"/>
      <c r="K205" s="6"/>
      <c r="L205" s="6"/>
      <c r="M205" s="6"/>
      <c r="N205" s="6"/>
      <c r="O205" s="18"/>
      <c r="P205" s="6"/>
      <c r="Q205" s="6"/>
      <c r="R205" s="6"/>
      <c r="S205" s="18"/>
      <c r="T205" s="6"/>
      <c r="U205" s="6"/>
      <c r="V205" s="6"/>
      <c r="W205" s="6"/>
      <c r="X205" s="6"/>
      <c r="Y205" s="6"/>
      <c r="Z205" s="24"/>
      <c r="AA205" s="6"/>
    </row>
    <row r="206" spans="4:27">
      <c r="D206" s="6"/>
      <c r="E206" s="6"/>
      <c r="F206" s="8"/>
      <c r="G206" s="8"/>
      <c r="H206" s="8"/>
      <c r="I206" s="8"/>
      <c r="J206" s="8"/>
      <c r="K206" s="6"/>
      <c r="L206" s="6"/>
      <c r="M206" s="6"/>
      <c r="N206" s="6"/>
      <c r="O206" s="18"/>
      <c r="P206" s="6"/>
      <c r="Q206" s="6"/>
      <c r="R206" s="6"/>
      <c r="S206" s="18"/>
      <c r="T206" s="6"/>
      <c r="U206" s="6"/>
      <c r="V206" s="6"/>
      <c r="W206" s="6"/>
      <c r="X206" s="6"/>
      <c r="Y206" s="6"/>
      <c r="Z206" s="24"/>
      <c r="AA20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5"/>
  <sheetViews>
    <sheetView topLeftCell="A10" workbookViewId="0">
      <selection activeCell="V2" sqref="V2"/>
    </sheetView>
  </sheetViews>
  <sheetFormatPr defaultRowHeight="15"/>
  <cols>
    <col min="2" max="2" width="10.28515625" customWidth="1"/>
    <col min="3" max="3" width="11.28515625" customWidth="1"/>
    <col min="6" max="6" width="10.28515625" customWidth="1"/>
    <col min="7" max="7" width="11" customWidth="1"/>
    <col min="10" max="10" width="10.42578125" customWidth="1"/>
    <col min="11" max="11" width="13" customWidth="1"/>
    <col min="14" max="14" width="10.140625" customWidth="1"/>
    <col min="15" max="16" width="11" customWidth="1"/>
    <col min="19" max="19" width="9.5703125" customWidth="1"/>
    <col min="20" max="20" width="10.7109375" customWidth="1"/>
  </cols>
  <sheetData>
    <row r="1" spans="1:22">
      <c r="A1" s="6" t="s">
        <v>102</v>
      </c>
      <c r="B1" s="6" t="s">
        <v>12</v>
      </c>
      <c r="C1" t="s">
        <v>103</v>
      </c>
      <c r="E1" s="6" t="s">
        <v>102</v>
      </c>
      <c r="F1" s="6" t="s">
        <v>12</v>
      </c>
      <c r="G1" t="s">
        <v>103</v>
      </c>
      <c r="I1" s="6" t="s">
        <v>102</v>
      </c>
      <c r="J1" s="6" t="s">
        <v>12</v>
      </c>
      <c r="K1" s="6" t="s">
        <v>103</v>
      </c>
      <c r="M1" s="6" t="s">
        <v>102</v>
      </c>
      <c r="N1" s="6" t="s">
        <v>12</v>
      </c>
      <c r="O1" s="6" t="s">
        <v>103</v>
      </c>
      <c r="P1" s="6" t="s">
        <v>103</v>
      </c>
      <c r="R1" s="6" t="s">
        <v>102</v>
      </c>
      <c r="S1" s="6" t="s">
        <v>12</v>
      </c>
      <c r="T1" s="6" t="s">
        <v>103</v>
      </c>
    </row>
    <row r="2" spans="1:22">
      <c r="B2" s="6" t="s">
        <v>98</v>
      </c>
      <c r="F2" s="6" t="s">
        <v>98</v>
      </c>
      <c r="G2" t="s">
        <v>98</v>
      </c>
      <c r="J2" s="6" t="s">
        <v>98</v>
      </c>
      <c r="K2" s="6" t="s">
        <v>98</v>
      </c>
      <c r="N2" s="6" t="s">
        <v>98</v>
      </c>
      <c r="O2" s="6" t="s">
        <v>98</v>
      </c>
      <c r="P2" s="6" t="s">
        <v>3</v>
      </c>
      <c r="S2" s="6" t="s">
        <v>98</v>
      </c>
      <c r="T2" s="6" t="s">
        <v>98</v>
      </c>
      <c r="V2" t="s">
        <v>227</v>
      </c>
    </row>
    <row r="3" spans="1:22">
      <c r="C3" t="s">
        <v>98</v>
      </c>
    </row>
    <row r="4" spans="1:22">
      <c r="A4" s="4">
        <v>20120131</v>
      </c>
      <c r="B4" s="5" t="s">
        <v>46</v>
      </c>
      <c r="C4">
        <v>116.5</v>
      </c>
      <c r="E4" s="4">
        <v>20120731</v>
      </c>
      <c r="F4" s="5" t="s">
        <v>104</v>
      </c>
      <c r="G4">
        <v>139.80000000000001</v>
      </c>
      <c r="I4" s="4">
        <v>20140131</v>
      </c>
      <c r="J4" s="5" t="s">
        <v>131</v>
      </c>
      <c r="K4">
        <v>165.7</v>
      </c>
      <c r="M4" s="31"/>
      <c r="N4" s="28"/>
      <c r="S4" s="28"/>
    </row>
    <row r="5" spans="1:22">
      <c r="A5" s="4">
        <v>20120130</v>
      </c>
      <c r="B5" s="5" t="s">
        <v>47</v>
      </c>
      <c r="C5">
        <v>114.4</v>
      </c>
      <c r="E5" s="4">
        <v>20120730</v>
      </c>
      <c r="F5" s="5" t="s">
        <v>105</v>
      </c>
      <c r="G5">
        <v>136</v>
      </c>
      <c r="I5" s="4">
        <v>20140130</v>
      </c>
      <c r="J5" s="5" t="s">
        <v>132</v>
      </c>
      <c r="K5">
        <v>160.5</v>
      </c>
      <c r="M5" s="4">
        <v>20150630</v>
      </c>
      <c r="N5" s="5" t="s">
        <v>19</v>
      </c>
      <c r="O5">
        <v>100.8</v>
      </c>
      <c r="P5">
        <v>104.2</v>
      </c>
      <c r="R5" s="4">
        <v>20170930</v>
      </c>
      <c r="S5" s="5" t="s">
        <v>158</v>
      </c>
      <c r="T5">
        <v>89.4</v>
      </c>
      <c r="V5" s="44" t="s">
        <v>196</v>
      </c>
    </row>
    <row r="6" spans="1:22">
      <c r="A6" s="4">
        <v>20120129</v>
      </c>
      <c r="B6" s="5" t="s">
        <v>48</v>
      </c>
      <c r="C6">
        <v>109.8</v>
      </c>
      <c r="E6" s="4">
        <v>20120729</v>
      </c>
      <c r="F6" s="5" t="s">
        <v>35</v>
      </c>
      <c r="G6">
        <v>131.4</v>
      </c>
      <c r="I6" s="4">
        <v>20140129</v>
      </c>
      <c r="J6" s="5" t="s">
        <v>133</v>
      </c>
      <c r="K6">
        <v>156.4</v>
      </c>
      <c r="M6" s="4">
        <v>20150629</v>
      </c>
      <c r="N6" s="5" t="s">
        <v>20</v>
      </c>
      <c r="O6">
        <v>97.1</v>
      </c>
      <c r="P6">
        <v>100.4</v>
      </c>
      <c r="R6" s="4">
        <v>20170929</v>
      </c>
      <c r="S6" s="5" t="s">
        <v>159</v>
      </c>
      <c r="T6">
        <v>89.7</v>
      </c>
      <c r="V6" s="44" t="s">
        <v>197</v>
      </c>
    </row>
    <row r="7" spans="1:22">
      <c r="A7" s="4">
        <v>20120128</v>
      </c>
      <c r="B7" s="5" t="s">
        <v>49</v>
      </c>
      <c r="C7">
        <v>114.5</v>
      </c>
      <c r="E7" s="4">
        <v>20120728</v>
      </c>
      <c r="F7" s="5" t="s">
        <v>106</v>
      </c>
      <c r="G7">
        <v>126.6</v>
      </c>
      <c r="I7" s="4">
        <v>20140128</v>
      </c>
      <c r="J7" s="5" t="s">
        <v>134</v>
      </c>
      <c r="K7">
        <v>157.19999999999999</v>
      </c>
      <c r="M7" s="4">
        <v>20150628</v>
      </c>
      <c r="N7" s="5" t="s">
        <v>21</v>
      </c>
      <c r="O7">
        <v>97.3</v>
      </c>
      <c r="P7">
        <v>100.5</v>
      </c>
      <c r="R7" s="4">
        <v>20170928</v>
      </c>
      <c r="S7" s="5" t="s">
        <v>160</v>
      </c>
      <c r="T7">
        <v>90.9</v>
      </c>
      <c r="V7" s="44" t="s">
        <v>198</v>
      </c>
    </row>
    <row r="8" spans="1:22">
      <c r="A8" s="4">
        <v>20120127</v>
      </c>
      <c r="B8" s="5" t="s">
        <v>50</v>
      </c>
      <c r="C8" s="2">
        <v>141.69999999999999</v>
      </c>
      <c r="E8" s="4">
        <v>20120727</v>
      </c>
      <c r="F8" s="5" t="s">
        <v>96</v>
      </c>
      <c r="G8">
        <v>123.3</v>
      </c>
      <c r="I8" s="4">
        <v>20140127</v>
      </c>
      <c r="J8" s="5" t="s">
        <v>135</v>
      </c>
      <c r="K8">
        <v>143.9</v>
      </c>
      <c r="M8" s="4">
        <v>20150627</v>
      </c>
      <c r="N8" s="5" t="s">
        <v>21</v>
      </c>
      <c r="O8">
        <v>97.3</v>
      </c>
      <c r="P8">
        <v>100.5</v>
      </c>
      <c r="R8" s="4">
        <v>20170927</v>
      </c>
      <c r="S8" s="5" t="s">
        <v>161</v>
      </c>
      <c r="T8">
        <v>91</v>
      </c>
      <c r="V8" s="44" t="s">
        <v>199</v>
      </c>
    </row>
    <row r="9" spans="1:22">
      <c r="A9" s="4">
        <v>20120126</v>
      </c>
      <c r="B9" s="5" t="s">
        <v>51</v>
      </c>
      <c r="C9">
        <v>128.19999999999999</v>
      </c>
      <c r="E9" s="4">
        <v>20120726</v>
      </c>
      <c r="F9" s="5" t="s">
        <v>94</v>
      </c>
      <c r="G9">
        <v>114.7</v>
      </c>
      <c r="I9" s="4">
        <v>20140126</v>
      </c>
      <c r="J9" s="5" t="s">
        <v>115</v>
      </c>
      <c r="K9">
        <v>137.9</v>
      </c>
      <c r="M9" s="4">
        <v>20150626</v>
      </c>
      <c r="N9" s="5" t="s">
        <v>22</v>
      </c>
      <c r="O9">
        <v>101.2</v>
      </c>
      <c r="P9">
        <v>104.6</v>
      </c>
      <c r="R9" s="4">
        <v>20170926</v>
      </c>
      <c r="S9" s="5" t="s">
        <v>162</v>
      </c>
      <c r="T9">
        <v>90.7</v>
      </c>
      <c r="V9" s="44" t="s">
        <v>200</v>
      </c>
    </row>
    <row r="10" spans="1:22">
      <c r="A10" s="4">
        <v>20120125</v>
      </c>
      <c r="B10" s="5" t="s">
        <v>43</v>
      </c>
      <c r="C10">
        <v>126.4</v>
      </c>
      <c r="E10" s="4">
        <v>20120725</v>
      </c>
      <c r="F10" s="5" t="s">
        <v>107</v>
      </c>
      <c r="G10">
        <v>105.4</v>
      </c>
      <c r="I10" s="4">
        <v>20140125</v>
      </c>
      <c r="J10" s="5" t="s">
        <v>136</v>
      </c>
      <c r="K10">
        <v>133.19999999999999</v>
      </c>
      <c r="M10" s="4">
        <v>20150625</v>
      </c>
      <c r="N10" s="5" t="s">
        <v>23</v>
      </c>
      <c r="O10">
        <v>101.8</v>
      </c>
      <c r="P10">
        <v>105.2</v>
      </c>
      <c r="R10" s="4">
        <v>20170925</v>
      </c>
      <c r="S10" s="5" t="s">
        <v>111</v>
      </c>
      <c r="T10">
        <v>89.9</v>
      </c>
      <c r="V10" s="44" t="s">
        <v>201</v>
      </c>
    </row>
    <row r="11" spans="1:22">
      <c r="A11" s="4">
        <v>20120124</v>
      </c>
      <c r="B11" s="5" t="s">
        <v>52</v>
      </c>
      <c r="C11">
        <v>135.69999999999999</v>
      </c>
      <c r="E11" s="4">
        <v>20120724</v>
      </c>
      <c r="F11" s="5" t="s">
        <v>108</v>
      </c>
      <c r="G11">
        <v>102.4</v>
      </c>
      <c r="I11" s="4">
        <v>20140124</v>
      </c>
      <c r="J11" s="5" t="s">
        <v>69</v>
      </c>
      <c r="K11">
        <v>135.5</v>
      </c>
      <c r="M11" s="4">
        <v>20150624</v>
      </c>
      <c r="N11" s="5" t="s">
        <v>24</v>
      </c>
      <c r="O11">
        <v>109.5</v>
      </c>
      <c r="P11">
        <v>113.1</v>
      </c>
      <c r="R11" s="4">
        <v>20170924</v>
      </c>
      <c r="S11" s="5" t="s">
        <v>163</v>
      </c>
      <c r="T11">
        <v>86.9</v>
      </c>
      <c r="V11" s="44" t="s">
        <v>202</v>
      </c>
    </row>
    <row r="12" spans="1:22">
      <c r="A12" s="4">
        <v>20120123</v>
      </c>
      <c r="B12" s="5" t="s">
        <v>53</v>
      </c>
      <c r="C12">
        <v>144.30000000000001</v>
      </c>
      <c r="E12" s="4">
        <v>20120723</v>
      </c>
      <c r="F12" s="5" t="s">
        <v>109</v>
      </c>
      <c r="G12">
        <v>96.7</v>
      </c>
      <c r="I12" s="4">
        <v>20140123</v>
      </c>
      <c r="J12" s="5" t="s">
        <v>137</v>
      </c>
      <c r="K12">
        <v>136.30000000000001</v>
      </c>
      <c r="M12" s="4">
        <v>20150623</v>
      </c>
      <c r="N12" s="5" t="s">
        <v>25</v>
      </c>
      <c r="O12">
        <v>116.1</v>
      </c>
      <c r="P12">
        <v>120.3</v>
      </c>
      <c r="R12" s="4">
        <v>20170923</v>
      </c>
      <c r="S12" s="5" t="s">
        <v>164</v>
      </c>
      <c r="T12">
        <v>81.2</v>
      </c>
      <c r="V12" s="44" t="s">
        <v>203</v>
      </c>
    </row>
    <row r="13" spans="1:22">
      <c r="A13" s="4">
        <v>20120122</v>
      </c>
      <c r="B13" s="5" t="s">
        <v>54</v>
      </c>
      <c r="C13">
        <v>141</v>
      </c>
      <c r="E13" s="4">
        <v>20120722</v>
      </c>
      <c r="F13" s="5" t="s">
        <v>110</v>
      </c>
      <c r="G13">
        <v>93.7</v>
      </c>
      <c r="I13" s="4">
        <v>20140122</v>
      </c>
      <c r="J13" s="5" t="s">
        <v>138</v>
      </c>
      <c r="K13">
        <v>143.30000000000001</v>
      </c>
      <c r="M13" s="4">
        <v>20150622</v>
      </c>
      <c r="N13" s="5" t="s">
        <v>26</v>
      </c>
      <c r="O13" s="2">
        <v>246.9</v>
      </c>
      <c r="P13" s="2">
        <v>131.30000000000001</v>
      </c>
      <c r="R13" s="4">
        <v>20170922</v>
      </c>
      <c r="S13" s="5" t="s">
        <v>165</v>
      </c>
      <c r="T13">
        <v>77.5</v>
      </c>
      <c r="V13" s="44" t="s">
        <v>204</v>
      </c>
    </row>
    <row r="14" spans="1:22">
      <c r="A14" s="4">
        <v>20120121</v>
      </c>
      <c r="B14" s="5" t="s">
        <v>55</v>
      </c>
      <c r="C14">
        <v>141.6</v>
      </c>
      <c r="E14" s="4">
        <v>20120721</v>
      </c>
      <c r="F14" s="5" t="s">
        <v>111</v>
      </c>
      <c r="G14">
        <v>89.9</v>
      </c>
      <c r="I14" s="4">
        <v>20140121</v>
      </c>
      <c r="J14" s="5" t="s">
        <v>139</v>
      </c>
      <c r="K14">
        <v>146</v>
      </c>
      <c r="M14" s="4">
        <v>20150621</v>
      </c>
      <c r="N14" s="5" t="s">
        <v>27</v>
      </c>
      <c r="O14">
        <v>131.69999999999999</v>
      </c>
      <c r="P14">
        <v>136</v>
      </c>
      <c r="R14" s="4">
        <v>20170921</v>
      </c>
      <c r="S14" s="5" t="s">
        <v>166</v>
      </c>
      <c r="T14">
        <v>73</v>
      </c>
      <c r="V14" s="44" t="s">
        <v>205</v>
      </c>
    </row>
    <row r="15" spans="1:22">
      <c r="A15" s="4">
        <v>20120120</v>
      </c>
      <c r="B15" s="5" t="s">
        <v>56</v>
      </c>
      <c r="C15">
        <v>141.19999999999999</v>
      </c>
      <c r="E15" s="4">
        <v>20120720</v>
      </c>
      <c r="F15" s="5" t="s">
        <v>112</v>
      </c>
      <c r="G15">
        <v>92.3</v>
      </c>
      <c r="I15" s="4">
        <v>20140120</v>
      </c>
      <c r="J15" s="5" t="s">
        <v>140</v>
      </c>
      <c r="K15">
        <v>137.4</v>
      </c>
      <c r="M15" s="4">
        <v>20150620</v>
      </c>
      <c r="N15" s="5" t="s">
        <v>28</v>
      </c>
      <c r="O15">
        <v>135.4</v>
      </c>
      <c r="P15">
        <v>139.80000000000001</v>
      </c>
      <c r="R15" s="4">
        <v>20170920</v>
      </c>
      <c r="S15" s="5" t="s">
        <v>167</v>
      </c>
      <c r="T15">
        <v>73.900000000000006</v>
      </c>
      <c r="V15" s="44" t="s">
        <v>206</v>
      </c>
    </row>
    <row r="16" spans="1:22">
      <c r="A16" s="4">
        <v>20120119</v>
      </c>
      <c r="B16" s="5" t="s">
        <v>57</v>
      </c>
      <c r="C16" s="2">
        <v>157</v>
      </c>
      <c r="E16" s="4">
        <v>20120719</v>
      </c>
      <c r="F16" s="5" t="s">
        <v>113</v>
      </c>
      <c r="G16">
        <v>100</v>
      </c>
      <c r="I16" s="4">
        <v>20140119</v>
      </c>
      <c r="J16" s="5" t="s">
        <v>114</v>
      </c>
      <c r="K16">
        <v>127.5</v>
      </c>
      <c r="M16" s="4">
        <v>20150619</v>
      </c>
      <c r="N16" s="5" t="s">
        <v>29</v>
      </c>
      <c r="O16">
        <v>137.30000000000001</v>
      </c>
      <c r="P16">
        <v>141.80000000000001</v>
      </c>
      <c r="R16" s="4">
        <v>20170919</v>
      </c>
      <c r="S16" s="5" t="s">
        <v>168</v>
      </c>
      <c r="T16">
        <v>70.599999999999994</v>
      </c>
      <c r="V16" s="44" t="s">
        <v>207</v>
      </c>
    </row>
    <row r="17" spans="1:22">
      <c r="A17" s="4">
        <v>20120118</v>
      </c>
      <c r="B17" s="5" t="s">
        <v>58</v>
      </c>
      <c r="C17">
        <v>148.1</v>
      </c>
      <c r="E17" s="4">
        <v>20120718</v>
      </c>
      <c r="F17" s="5" t="s">
        <v>24</v>
      </c>
      <c r="G17">
        <v>109.5</v>
      </c>
      <c r="I17" s="4">
        <v>20140118</v>
      </c>
      <c r="J17" s="5" t="s">
        <v>141</v>
      </c>
      <c r="K17">
        <v>129.6</v>
      </c>
      <c r="M17" s="4">
        <v>20150618</v>
      </c>
      <c r="N17" s="5" t="s">
        <v>29</v>
      </c>
      <c r="O17" s="2">
        <v>150.80000000000001</v>
      </c>
      <c r="P17" s="2">
        <v>141.69999999999999</v>
      </c>
      <c r="R17" s="4">
        <v>20170918</v>
      </c>
      <c r="S17" s="5" t="s">
        <v>169</v>
      </c>
      <c r="T17">
        <v>72.2</v>
      </c>
      <c r="V17" s="44" t="s">
        <v>208</v>
      </c>
    </row>
    <row r="18" spans="1:22">
      <c r="A18" s="4">
        <v>20120117</v>
      </c>
      <c r="B18" s="5" t="s">
        <v>59</v>
      </c>
      <c r="C18">
        <v>139</v>
      </c>
      <c r="E18" s="4">
        <v>20120717</v>
      </c>
      <c r="F18" s="5" t="s">
        <v>114</v>
      </c>
      <c r="G18">
        <v>127.5</v>
      </c>
      <c r="I18" s="4">
        <v>20140117</v>
      </c>
      <c r="J18" s="5" t="s">
        <v>66</v>
      </c>
      <c r="K18">
        <v>128.80000000000001</v>
      </c>
      <c r="M18" s="4">
        <v>20150617</v>
      </c>
      <c r="N18" s="5" t="s">
        <v>30</v>
      </c>
      <c r="O18">
        <v>135.80000000000001</v>
      </c>
      <c r="P18">
        <v>140.19999999999999</v>
      </c>
      <c r="R18" s="4">
        <v>20170917</v>
      </c>
      <c r="S18" s="5" t="s">
        <v>169</v>
      </c>
      <c r="T18">
        <v>72.2</v>
      </c>
      <c r="V18" s="44" t="s">
        <v>209</v>
      </c>
    </row>
    <row r="19" spans="1:22">
      <c r="A19" s="4">
        <v>20120116</v>
      </c>
      <c r="B19" s="5" t="s">
        <v>60</v>
      </c>
      <c r="C19">
        <v>139.69999999999999</v>
      </c>
      <c r="E19" s="4">
        <v>20120716</v>
      </c>
      <c r="F19" s="5" t="s">
        <v>115</v>
      </c>
      <c r="G19" s="2">
        <v>154.4</v>
      </c>
      <c r="I19" s="4">
        <v>20140116</v>
      </c>
      <c r="J19" s="5" t="s">
        <v>142</v>
      </c>
      <c r="K19">
        <v>121</v>
      </c>
      <c r="M19" s="4">
        <v>20150616</v>
      </c>
      <c r="N19" s="5" t="s">
        <v>31</v>
      </c>
      <c r="O19">
        <v>136.1</v>
      </c>
      <c r="P19">
        <v>140.5</v>
      </c>
      <c r="R19" s="4">
        <v>20170916</v>
      </c>
      <c r="S19" s="5" t="s">
        <v>170</v>
      </c>
      <c r="T19">
        <v>72.099999999999994</v>
      </c>
      <c r="V19" s="44" t="s">
        <v>210</v>
      </c>
    </row>
    <row r="20" spans="1:22">
      <c r="A20" s="4">
        <v>20120115</v>
      </c>
      <c r="B20" s="5" t="s">
        <v>61</v>
      </c>
      <c r="C20">
        <v>133.5</v>
      </c>
      <c r="E20" s="4">
        <v>20120715</v>
      </c>
      <c r="F20" s="5" t="s">
        <v>68</v>
      </c>
      <c r="G20">
        <v>140.5</v>
      </c>
      <c r="I20" s="4">
        <v>20140115</v>
      </c>
      <c r="J20" s="5" t="s">
        <v>143</v>
      </c>
      <c r="K20">
        <v>126.2</v>
      </c>
      <c r="M20" s="4">
        <v>20150615</v>
      </c>
      <c r="N20" s="5" t="s">
        <v>32</v>
      </c>
      <c r="O20">
        <v>134.80000000000001</v>
      </c>
      <c r="P20">
        <v>139.1</v>
      </c>
      <c r="R20" s="4">
        <v>20170915</v>
      </c>
      <c r="S20" s="5" t="s">
        <v>171</v>
      </c>
      <c r="T20">
        <v>72.8</v>
      </c>
      <c r="V20" s="44" t="s">
        <v>211</v>
      </c>
    </row>
    <row r="21" spans="1:22">
      <c r="A21" s="4">
        <v>20120114</v>
      </c>
      <c r="B21" s="5" t="s">
        <v>62</v>
      </c>
      <c r="C21">
        <v>132.30000000000001</v>
      </c>
      <c r="E21" s="4">
        <v>20120714</v>
      </c>
      <c r="F21" s="5" t="s">
        <v>116</v>
      </c>
      <c r="G21">
        <v>147.9</v>
      </c>
      <c r="I21" s="4">
        <v>20140114</v>
      </c>
      <c r="J21" s="5" t="s">
        <v>144</v>
      </c>
      <c r="K21">
        <v>137</v>
      </c>
      <c r="M21" s="4">
        <v>20150614</v>
      </c>
      <c r="N21" s="5" t="s">
        <v>27</v>
      </c>
      <c r="O21">
        <v>131.69999999999999</v>
      </c>
      <c r="P21">
        <v>135.80000000000001</v>
      </c>
      <c r="R21" s="4">
        <v>20170914</v>
      </c>
      <c r="S21" s="5" t="s">
        <v>172</v>
      </c>
      <c r="T21">
        <v>74.2</v>
      </c>
      <c r="V21" s="44" t="s">
        <v>212</v>
      </c>
    </row>
    <row r="22" spans="1:22">
      <c r="A22" s="4">
        <v>20120113</v>
      </c>
      <c r="B22" s="5" t="s">
        <v>63</v>
      </c>
      <c r="C22">
        <v>124.1</v>
      </c>
      <c r="E22" s="4">
        <v>20120713</v>
      </c>
      <c r="F22" s="5" t="s">
        <v>117</v>
      </c>
      <c r="G22">
        <v>147.19999999999999</v>
      </c>
      <c r="I22" s="4">
        <v>20140113</v>
      </c>
      <c r="J22" s="5" t="s">
        <v>138</v>
      </c>
      <c r="K22">
        <v>143.30000000000001</v>
      </c>
      <c r="M22" s="4">
        <v>20150613</v>
      </c>
      <c r="N22" s="5" t="s">
        <v>31</v>
      </c>
      <c r="O22">
        <v>136.1</v>
      </c>
      <c r="P22">
        <v>140.30000000000001</v>
      </c>
      <c r="R22" s="4">
        <v>20170913</v>
      </c>
      <c r="S22" s="5" t="s">
        <v>173</v>
      </c>
      <c r="T22">
        <v>75.099999999999994</v>
      </c>
      <c r="V22" s="44" t="s">
        <v>213</v>
      </c>
    </row>
    <row r="23" spans="1:22">
      <c r="A23" s="4">
        <v>20120112</v>
      </c>
      <c r="B23" s="5" t="s">
        <v>64</v>
      </c>
      <c r="C23">
        <v>116.8</v>
      </c>
      <c r="E23" s="4">
        <v>20120712</v>
      </c>
      <c r="F23" s="5" t="s">
        <v>118</v>
      </c>
      <c r="G23">
        <v>165.4</v>
      </c>
      <c r="I23" s="4">
        <v>20140112</v>
      </c>
      <c r="J23" s="5" t="s">
        <v>145</v>
      </c>
      <c r="K23">
        <v>155.30000000000001</v>
      </c>
      <c r="M23" s="4">
        <v>20150612</v>
      </c>
      <c r="N23" s="5" t="s">
        <v>33</v>
      </c>
      <c r="O23">
        <v>136.69999999999999</v>
      </c>
      <c r="P23">
        <v>141</v>
      </c>
      <c r="R23" s="4">
        <v>20170912</v>
      </c>
      <c r="S23" s="5" t="s">
        <v>174</v>
      </c>
      <c r="T23">
        <v>75.5</v>
      </c>
      <c r="V23" s="44" t="s">
        <v>214</v>
      </c>
    </row>
    <row r="24" spans="1:22">
      <c r="A24" s="4">
        <v>20120111</v>
      </c>
      <c r="B24" s="5" t="s">
        <v>65</v>
      </c>
      <c r="C24">
        <v>120.1</v>
      </c>
      <c r="E24" s="4">
        <v>20120711</v>
      </c>
      <c r="F24" s="5" t="s">
        <v>119</v>
      </c>
      <c r="G24">
        <v>161.69999999999999</v>
      </c>
      <c r="I24" s="4">
        <v>20140111</v>
      </c>
      <c r="J24" s="5" t="s">
        <v>146</v>
      </c>
      <c r="K24">
        <v>166.1</v>
      </c>
      <c r="M24" s="4">
        <v>20150611</v>
      </c>
      <c r="N24" s="5" t="s">
        <v>34</v>
      </c>
      <c r="O24">
        <v>139.9</v>
      </c>
      <c r="P24">
        <v>144.19999999999999</v>
      </c>
      <c r="R24" s="4">
        <v>20170911</v>
      </c>
      <c r="S24" s="5" t="s">
        <v>175</v>
      </c>
      <c r="T24">
        <v>79.900000000000006</v>
      </c>
      <c r="V24" s="44" t="s">
        <v>215</v>
      </c>
    </row>
    <row r="25" spans="1:22">
      <c r="A25" s="4">
        <v>20120110</v>
      </c>
      <c r="B25" s="5" t="s">
        <v>66</v>
      </c>
      <c r="C25">
        <v>128.80000000000001</v>
      </c>
      <c r="E25" s="4">
        <v>20120710</v>
      </c>
      <c r="F25" s="5" t="s">
        <v>120</v>
      </c>
      <c r="G25">
        <v>173.4</v>
      </c>
      <c r="I25" s="4">
        <v>20140110</v>
      </c>
      <c r="J25" s="5" t="s">
        <v>147</v>
      </c>
      <c r="K25">
        <v>175.1</v>
      </c>
      <c r="M25" s="4">
        <v>20150610</v>
      </c>
      <c r="N25" s="5" t="s">
        <v>28</v>
      </c>
      <c r="O25">
        <v>135.4</v>
      </c>
      <c r="P25">
        <v>139.5</v>
      </c>
      <c r="R25" s="4">
        <v>20170910</v>
      </c>
      <c r="S25" s="5" t="s">
        <v>176</v>
      </c>
      <c r="T25" s="2">
        <v>100.2</v>
      </c>
      <c r="V25" s="44" t="s">
        <v>216</v>
      </c>
    </row>
    <row r="26" spans="1:22">
      <c r="A26" s="4">
        <v>20120109</v>
      </c>
      <c r="B26" s="5" t="s">
        <v>67</v>
      </c>
      <c r="C26">
        <v>142.30000000000001</v>
      </c>
      <c r="E26" s="4">
        <v>20120709</v>
      </c>
      <c r="F26" s="5" t="s">
        <v>121</v>
      </c>
      <c r="G26">
        <v>173.8</v>
      </c>
      <c r="I26" s="4">
        <v>20140109</v>
      </c>
      <c r="J26" s="5" t="s">
        <v>148</v>
      </c>
      <c r="K26">
        <v>184.1</v>
      </c>
      <c r="M26" s="4">
        <v>20150609</v>
      </c>
      <c r="N26" s="5" t="s">
        <v>35</v>
      </c>
      <c r="O26" s="2">
        <v>136.5</v>
      </c>
      <c r="P26" s="2">
        <v>135.69999999999999</v>
      </c>
      <c r="R26" s="4">
        <v>20170909</v>
      </c>
      <c r="S26" s="5" t="s">
        <v>177</v>
      </c>
      <c r="T26">
        <v>107.2</v>
      </c>
      <c r="V26" s="44" t="s">
        <v>217</v>
      </c>
    </row>
    <row r="27" spans="1:22">
      <c r="A27" s="4">
        <v>20120108</v>
      </c>
      <c r="B27" s="5" t="s">
        <v>30</v>
      </c>
      <c r="C27">
        <v>135.80000000000001</v>
      </c>
      <c r="E27" s="4">
        <v>20120708</v>
      </c>
      <c r="F27" s="5" t="s">
        <v>122</v>
      </c>
      <c r="G27">
        <v>177.7</v>
      </c>
      <c r="I27" s="4">
        <v>20140108</v>
      </c>
      <c r="J27" s="5" t="s">
        <v>149</v>
      </c>
      <c r="K27">
        <v>194.6</v>
      </c>
      <c r="M27" s="4">
        <v>20150608</v>
      </c>
      <c r="N27" s="5" t="s">
        <v>36</v>
      </c>
      <c r="O27">
        <v>134.19999999999999</v>
      </c>
      <c r="P27">
        <v>138.19999999999999</v>
      </c>
      <c r="R27" s="4">
        <v>20170908</v>
      </c>
      <c r="S27" s="5" t="s">
        <v>64</v>
      </c>
      <c r="T27">
        <v>116.8</v>
      </c>
      <c r="V27" s="44" t="s">
        <v>218</v>
      </c>
    </row>
    <row r="28" spans="1:22">
      <c r="A28" s="4">
        <v>20120107</v>
      </c>
      <c r="B28" s="5" t="s">
        <v>68</v>
      </c>
      <c r="C28">
        <v>140.5</v>
      </c>
      <c r="E28" s="4">
        <v>20120707</v>
      </c>
      <c r="F28" s="5" t="s">
        <v>123</v>
      </c>
      <c r="G28">
        <v>158.4</v>
      </c>
      <c r="I28" s="4">
        <v>20140107</v>
      </c>
      <c r="J28" s="5" t="s">
        <v>150</v>
      </c>
      <c r="K28" s="2">
        <v>237.1</v>
      </c>
      <c r="M28" s="4">
        <v>20150607</v>
      </c>
      <c r="N28" s="5" t="s">
        <v>29</v>
      </c>
      <c r="O28">
        <v>137.30000000000001</v>
      </c>
      <c r="P28">
        <v>141.4</v>
      </c>
      <c r="R28" s="4">
        <v>20170907</v>
      </c>
      <c r="S28" s="5" t="s">
        <v>178</v>
      </c>
      <c r="T28">
        <v>128.5</v>
      </c>
      <c r="V28" s="44" t="s">
        <v>219</v>
      </c>
    </row>
    <row r="29" spans="1:22">
      <c r="A29" s="4">
        <v>20120106</v>
      </c>
      <c r="B29" s="5" t="s">
        <v>69</v>
      </c>
      <c r="C29">
        <v>135.5</v>
      </c>
      <c r="E29" s="4">
        <v>20120706</v>
      </c>
      <c r="F29" s="5" t="s">
        <v>124</v>
      </c>
      <c r="G29">
        <v>157.69999999999999</v>
      </c>
      <c r="I29" s="4">
        <v>20140106</v>
      </c>
      <c r="J29" s="5" t="s">
        <v>151</v>
      </c>
      <c r="K29">
        <v>203.9</v>
      </c>
      <c r="M29" s="4">
        <v>20150606</v>
      </c>
      <c r="N29" s="5" t="s">
        <v>37</v>
      </c>
      <c r="O29">
        <v>132.69999999999999</v>
      </c>
      <c r="P29">
        <v>136.6</v>
      </c>
      <c r="R29" s="4">
        <v>20170906</v>
      </c>
      <c r="S29" s="5" t="s">
        <v>179</v>
      </c>
      <c r="T29" s="2">
        <v>132.9</v>
      </c>
      <c r="V29" s="44" t="s">
        <v>220</v>
      </c>
    </row>
    <row r="30" spans="1:22">
      <c r="A30" s="4">
        <v>20120105</v>
      </c>
      <c r="B30" s="5" t="s">
        <v>70</v>
      </c>
      <c r="C30">
        <v>141.30000000000001</v>
      </c>
      <c r="E30" s="4">
        <v>20120705</v>
      </c>
      <c r="F30" s="5" t="s">
        <v>125</v>
      </c>
      <c r="G30" s="2">
        <v>164.6</v>
      </c>
      <c r="I30" s="4">
        <v>20140105</v>
      </c>
      <c r="J30" s="5" t="s">
        <v>152</v>
      </c>
      <c r="K30">
        <v>217.5</v>
      </c>
      <c r="M30" s="4">
        <v>20150605</v>
      </c>
      <c r="N30" s="5" t="s">
        <v>38</v>
      </c>
      <c r="O30">
        <v>126</v>
      </c>
      <c r="P30">
        <v>129.69999999999999</v>
      </c>
      <c r="R30" s="4">
        <v>20170905</v>
      </c>
      <c r="S30" s="5" t="s">
        <v>180</v>
      </c>
      <c r="T30">
        <v>120.5</v>
      </c>
      <c r="V30" s="44" t="s">
        <v>221</v>
      </c>
    </row>
    <row r="31" spans="1:22">
      <c r="A31" s="4">
        <v>20120104</v>
      </c>
      <c r="B31" s="5" t="s">
        <v>71</v>
      </c>
      <c r="C31">
        <v>136.19999999999999</v>
      </c>
      <c r="E31" s="4">
        <v>20120704</v>
      </c>
      <c r="F31" s="5" t="s">
        <v>126</v>
      </c>
      <c r="G31" s="2">
        <v>163.19999999999999</v>
      </c>
      <c r="I31" s="4">
        <v>20140104</v>
      </c>
      <c r="J31" s="5" t="s">
        <v>153</v>
      </c>
      <c r="K31" s="2">
        <v>262</v>
      </c>
      <c r="M31" s="4">
        <v>20150604</v>
      </c>
      <c r="N31" s="5" t="s">
        <v>39</v>
      </c>
      <c r="O31">
        <v>118</v>
      </c>
      <c r="P31">
        <v>121.4</v>
      </c>
      <c r="R31" s="4">
        <v>20170904</v>
      </c>
      <c r="S31" s="5" t="s">
        <v>181</v>
      </c>
      <c r="T31" s="2">
        <v>182.5</v>
      </c>
      <c r="V31" s="44" t="s">
        <v>222</v>
      </c>
    </row>
    <row r="32" spans="1:22">
      <c r="A32" s="4">
        <v>20120103</v>
      </c>
      <c r="B32" s="5" t="s">
        <v>72</v>
      </c>
      <c r="C32">
        <v>134.6</v>
      </c>
      <c r="E32" s="4">
        <v>20120703</v>
      </c>
      <c r="F32" s="5" t="s">
        <v>127</v>
      </c>
      <c r="G32">
        <v>145.80000000000001</v>
      </c>
      <c r="I32" s="4">
        <v>20140103</v>
      </c>
      <c r="J32" s="5" t="s">
        <v>154</v>
      </c>
      <c r="K32">
        <v>182.3</v>
      </c>
      <c r="M32" s="4">
        <v>20150603</v>
      </c>
      <c r="N32" s="5" t="s">
        <v>40</v>
      </c>
      <c r="O32">
        <v>108.5</v>
      </c>
      <c r="P32">
        <v>111.6</v>
      </c>
      <c r="R32" s="4">
        <v>20170903</v>
      </c>
      <c r="S32" s="5" t="s">
        <v>182</v>
      </c>
      <c r="T32">
        <v>120.2</v>
      </c>
      <c r="V32" s="44" t="s">
        <v>223</v>
      </c>
    </row>
    <row r="33" spans="1:22">
      <c r="A33" s="4">
        <v>20120102</v>
      </c>
      <c r="B33" s="5" t="s">
        <v>73</v>
      </c>
      <c r="C33">
        <v>134.69999999999999</v>
      </c>
      <c r="E33" s="4">
        <v>20120702</v>
      </c>
      <c r="F33" s="5" t="s">
        <v>128</v>
      </c>
      <c r="G33" s="2">
        <v>165.9</v>
      </c>
      <c r="I33" s="4">
        <v>20140102</v>
      </c>
      <c r="J33" s="5" t="s">
        <v>132</v>
      </c>
      <c r="K33">
        <v>160.5</v>
      </c>
      <c r="M33" s="4">
        <v>20150602</v>
      </c>
      <c r="N33" s="5" t="s">
        <v>41</v>
      </c>
      <c r="O33">
        <v>101</v>
      </c>
      <c r="P33">
        <v>103.9</v>
      </c>
      <c r="R33" s="4">
        <v>20170902</v>
      </c>
      <c r="S33" s="5" t="s">
        <v>113</v>
      </c>
      <c r="T33" s="2">
        <v>100</v>
      </c>
      <c r="V33" s="44" t="s">
        <v>224</v>
      </c>
    </row>
    <row r="34" spans="1:22" ht="15.75" thickBot="1">
      <c r="A34" s="4">
        <v>20120101</v>
      </c>
      <c r="B34" s="5">
        <v>130</v>
      </c>
      <c r="C34" s="6" t="s">
        <v>130</v>
      </c>
      <c r="E34" s="4">
        <v>20120701</v>
      </c>
      <c r="F34" s="5" t="s">
        <v>129</v>
      </c>
      <c r="G34" s="16">
        <v>133.4</v>
      </c>
      <c r="I34" s="4">
        <v>20140101</v>
      </c>
      <c r="J34" s="5" t="s">
        <v>155</v>
      </c>
      <c r="K34">
        <v>159.6</v>
      </c>
      <c r="M34" s="4">
        <v>20150601</v>
      </c>
      <c r="N34" s="5" t="s">
        <v>42</v>
      </c>
      <c r="O34">
        <v>100.4</v>
      </c>
      <c r="P34">
        <v>103.2</v>
      </c>
      <c r="R34" s="4">
        <v>20170901</v>
      </c>
      <c r="S34" s="5" t="s">
        <v>183</v>
      </c>
      <c r="T34">
        <v>93.4</v>
      </c>
      <c r="V34" s="44" t="s">
        <v>225</v>
      </c>
    </row>
    <row r="35" spans="1:22">
      <c r="A35" s="29" t="s">
        <v>100</v>
      </c>
      <c r="B35" s="30" t="s">
        <v>101</v>
      </c>
      <c r="C35" s="22">
        <f>AVERAGE(C4:C34)</f>
        <v>133.18666666666667</v>
      </c>
      <c r="E35" s="29" t="s">
        <v>100</v>
      </c>
      <c r="F35" s="30" t="s">
        <v>95</v>
      </c>
      <c r="G35" s="22">
        <f>AVERAGE(G4:G34)</f>
        <v>136.13548387096773</v>
      </c>
      <c r="I35" s="29" t="s">
        <v>100</v>
      </c>
      <c r="J35" s="30" t="s">
        <v>156</v>
      </c>
      <c r="K35" s="22">
        <f>AVERAGE(K4:K34)</f>
        <v>160.15483870967742</v>
      </c>
      <c r="M35" s="29" t="s">
        <v>100</v>
      </c>
      <c r="N35" s="30" t="s">
        <v>157</v>
      </c>
      <c r="O35" s="22">
        <f>AVERAGE(O5:O34)</f>
        <v>126.80999999999999</v>
      </c>
      <c r="P35" s="22">
        <f>AVERAGE(P5:P34)</f>
        <v>126.05666666666664</v>
      </c>
      <c r="R35" s="29" t="s">
        <v>100</v>
      </c>
      <c r="S35" s="30" t="s">
        <v>184</v>
      </c>
      <c r="T35" s="22">
        <f>AVERAGE(T5:T34)</f>
        <v>93.36333333333333</v>
      </c>
      <c r="V35" s="44" t="s">
        <v>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3840-68AA-40EC-A096-33D1AA8040B0}">
  <dimension ref="A1:AT161"/>
  <sheetViews>
    <sheetView topLeftCell="A119" workbookViewId="0">
      <selection activeCell="L134" sqref="L134"/>
    </sheetView>
  </sheetViews>
  <sheetFormatPr defaultRowHeight="15"/>
  <cols>
    <col min="10" max="11" width="10.28515625" customWidth="1"/>
    <col min="12" max="12" width="11.42578125" customWidth="1"/>
    <col min="15" max="15" width="9.85546875" customWidth="1"/>
    <col min="16" max="16" width="10.85546875" customWidth="1"/>
    <col min="17" max="17" width="10.140625" customWidth="1"/>
    <col min="18" max="18" width="10.7109375" customWidth="1"/>
    <col min="23" max="24" width="10.28515625" customWidth="1"/>
    <col min="25" max="25" width="11.42578125" customWidth="1"/>
    <col min="30" max="31" width="10.28515625" customWidth="1"/>
    <col min="32" max="32" width="11.42578125" customWidth="1"/>
    <col min="36" max="36" width="9.85546875" customWidth="1"/>
    <col min="37" max="37" width="10.28515625" customWidth="1"/>
    <col min="38" max="38" width="10.140625" customWidth="1"/>
    <col min="39" max="39" width="10.7109375" customWidth="1"/>
    <col min="43" max="43" width="9.85546875" customWidth="1"/>
    <col min="44" max="44" width="10.28515625" customWidth="1"/>
    <col min="45" max="45" width="10.140625" customWidth="1"/>
    <col min="46" max="46" width="10.7109375" customWidth="1"/>
  </cols>
  <sheetData>
    <row r="1" spans="1:46">
      <c r="D1" s="38" t="s">
        <v>3</v>
      </c>
      <c r="E1" s="6" t="s">
        <v>8</v>
      </c>
      <c r="F1" s="6" t="s">
        <v>9</v>
      </c>
      <c r="G1" s="6" t="s">
        <v>5</v>
      </c>
      <c r="H1" s="38" t="s">
        <v>3</v>
      </c>
      <c r="I1" s="18" t="s">
        <v>238</v>
      </c>
      <c r="J1" s="6" t="s">
        <v>235</v>
      </c>
      <c r="K1" s="6" t="s">
        <v>235</v>
      </c>
      <c r="L1" s="6" t="s">
        <v>236</v>
      </c>
      <c r="M1" s="6" t="s">
        <v>5</v>
      </c>
      <c r="N1" s="38" t="s">
        <v>3</v>
      </c>
      <c r="O1" s="18" t="s">
        <v>239</v>
      </c>
      <c r="P1" s="6" t="s">
        <v>235</v>
      </c>
      <c r="Q1" s="6" t="s">
        <v>235</v>
      </c>
      <c r="R1" s="6" t="s">
        <v>236</v>
      </c>
      <c r="S1" s="6"/>
      <c r="T1" s="6" t="s">
        <v>5</v>
      </c>
      <c r="U1" s="38" t="s">
        <v>3</v>
      </c>
      <c r="V1" s="18" t="s">
        <v>241</v>
      </c>
      <c r="W1" s="6" t="s">
        <v>235</v>
      </c>
      <c r="X1" s="6" t="s">
        <v>235</v>
      </c>
      <c r="Y1" s="6" t="s">
        <v>236</v>
      </c>
      <c r="AA1" s="6" t="s">
        <v>5</v>
      </c>
      <c r="AB1" s="38" t="s">
        <v>3</v>
      </c>
      <c r="AC1" s="18" t="s">
        <v>241</v>
      </c>
      <c r="AD1" s="6" t="s">
        <v>235</v>
      </c>
      <c r="AE1" s="6" t="s">
        <v>235</v>
      </c>
      <c r="AF1" s="6" t="s">
        <v>236</v>
      </c>
      <c r="AH1" s="6" t="s">
        <v>5</v>
      </c>
      <c r="AI1" s="38" t="s">
        <v>3</v>
      </c>
      <c r="AJ1" s="18" t="s">
        <v>232</v>
      </c>
      <c r="AK1" s="6" t="s">
        <v>235</v>
      </c>
      <c r="AL1" s="6" t="s">
        <v>235</v>
      </c>
      <c r="AM1" s="6" t="s">
        <v>236</v>
      </c>
      <c r="AO1" s="6" t="s">
        <v>5</v>
      </c>
      <c r="AP1" s="38" t="s">
        <v>3</v>
      </c>
      <c r="AQ1" s="18" t="s">
        <v>243</v>
      </c>
      <c r="AR1" s="6" t="s">
        <v>235</v>
      </c>
      <c r="AS1" s="6" t="s">
        <v>235</v>
      </c>
      <c r="AT1" s="6" t="s">
        <v>236</v>
      </c>
    </row>
    <row r="2" spans="1:46">
      <c r="D2" s="38" t="s">
        <v>0</v>
      </c>
      <c r="E2" s="6"/>
      <c r="F2" s="6"/>
      <c r="G2" s="6" t="s">
        <v>8</v>
      </c>
      <c r="H2" s="38" t="s">
        <v>0</v>
      </c>
      <c r="I2" s="18" t="s">
        <v>13</v>
      </c>
      <c r="J2" s="6" t="s">
        <v>3</v>
      </c>
      <c r="K2" s="6" t="s">
        <v>5</v>
      </c>
      <c r="L2" s="6" t="s">
        <v>235</v>
      </c>
      <c r="M2" s="6" t="s">
        <v>9</v>
      </c>
      <c r="N2" s="38" t="s">
        <v>0</v>
      </c>
      <c r="O2" s="18" t="s">
        <v>13</v>
      </c>
      <c r="P2" s="6" t="s">
        <v>3</v>
      </c>
      <c r="Q2" s="6" t="s">
        <v>5</v>
      </c>
      <c r="R2" s="6" t="s">
        <v>235</v>
      </c>
      <c r="S2" s="6"/>
      <c r="T2" s="6" t="s">
        <v>8</v>
      </c>
      <c r="U2" s="38" t="s">
        <v>0</v>
      </c>
      <c r="V2" s="18" t="s">
        <v>13</v>
      </c>
      <c r="W2" s="6" t="s">
        <v>3</v>
      </c>
      <c r="X2" s="6" t="s">
        <v>5</v>
      </c>
      <c r="Y2" s="6" t="s">
        <v>235</v>
      </c>
      <c r="AA2" s="6" t="s">
        <v>8</v>
      </c>
      <c r="AB2" s="38" t="s">
        <v>0</v>
      </c>
      <c r="AC2" s="18" t="s">
        <v>13</v>
      </c>
      <c r="AD2" s="6" t="s">
        <v>3</v>
      </c>
      <c r="AE2" s="6" t="s">
        <v>5</v>
      </c>
      <c r="AF2" s="6" t="s">
        <v>235</v>
      </c>
      <c r="AH2" s="6" t="s">
        <v>9</v>
      </c>
      <c r="AI2" s="38" t="s">
        <v>0</v>
      </c>
      <c r="AJ2" s="18" t="s">
        <v>13</v>
      </c>
      <c r="AK2" s="6" t="s">
        <v>3</v>
      </c>
      <c r="AL2" s="6" t="s">
        <v>5</v>
      </c>
      <c r="AM2" s="6" t="s">
        <v>235</v>
      </c>
      <c r="AO2" s="6" t="s">
        <v>9</v>
      </c>
      <c r="AP2" s="38" t="s">
        <v>0</v>
      </c>
      <c r="AQ2" s="18" t="s">
        <v>13</v>
      </c>
      <c r="AR2" s="6" t="s">
        <v>3</v>
      </c>
      <c r="AS2" s="6" t="s">
        <v>5</v>
      </c>
      <c r="AT2" s="6" t="s">
        <v>235</v>
      </c>
    </row>
    <row r="3" spans="1:46">
      <c r="D3" s="38" t="s">
        <v>195</v>
      </c>
      <c r="E3" s="6"/>
      <c r="F3" s="6"/>
      <c r="G3" s="6" t="s">
        <v>240</v>
      </c>
      <c r="H3" s="38" t="s">
        <v>195</v>
      </c>
      <c r="I3" s="18" t="s">
        <v>16</v>
      </c>
      <c r="J3" s="6" t="s">
        <v>0</v>
      </c>
      <c r="K3" s="6" t="s">
        <v>8</v>
      </c>
      <c r="L3" s="6" t="s">
        <v>5</v>
      </c>
      <c r="M3" s="6" t="s">
        <v>242</v>
      </c>
      <c r="N3" s="38" t="s">
        <v>195</v>
      </c>
      <c r="O3" s="18" t="s">
        <v>16</v>
      </c>
      <c r="P3" s="6" t="s">
        <v>0</v>
      </c>
      <c r="Q3" s="6" t="s">
        <v>9</v>
      </c>
      <c r="R3" s="6" t="s">
        <v>5</v>
      </c>
      <c r="T3" s="6" t="s">
        <v>240</v>
      </c>
      <c r="U3" s="38" t="s">
        <v>195</v>
      </c>
      <c r="V3" s="18" t="s">
        <v>16</v>
      </c>
      <c r="W3" s="6" t="s">
        <v>0</v>
      </c>
      <c r="X3" s="6" t="s">
        <v>8</v>
      </c>
      <c r="Y3" s="6" t="s">
        <v>5</v>
      </c>
      <c r="AA3" s="6" t="s">
        <v>240</v>
      </c>
      <c r="AB3" s="38" t="s">
        <v>195</v>
      </c>
      <c r="AC3" s="18" t="s">
        <v>16</v>
      </c>
      <c r="AD3" s="6" t="s">
        <v>0</v>
      </c>
      <c r="AE3" s="6" t="s">
        <v>8</v>
      </c>
      <c r="AF3" s="6" t="s">
        <v>5</v>
      </c>
      <c r="AH3" s="6" t="s">
        <v>240</v>
      </c>
      <c r="AI3" s="38" t="s">
        <v>195</v>
      </c>
      <c r="AJ3" s="18" t="s">
        <v>16</v>
      </c>
      <c r="AK3" s="6" t="s">
        <v>0</v>
      </c>
      <c r="AL3" s="6" t="s">
        <v>9</v>
      </c>
      <c r="AM3" s="6" t="s">
        <v>5</v>
      </c>
      <c r="AO3" s="6" t="s">
        <v>240</v>
      </c>
      <c r="AP3" s="38" t="s">
        <v>195</v>
      </c>
      <c r="AQ3" s="18" t="s">
        <v>16</v>
      </c>
      <c r="AR3" s="6" t="s">
        <v>0</v>
      </c>
      <c r="AS3" s="6" t="s">
        <v>9</v>
      </c>
      <c r="AT3" s="6" t="s">
        <v>5</v>
      </c>
    </row>
    <row r="4" spans="1:46">
      <c r="D4" s="8"/>
      <c r="E4" s="6"/>
      <c r="F4" s="6"/>
      <c r="G4" s="6">
        <v>0.32600000000000001</v>
      </c>
      <c r="H4" s="8"/>
      <c r="I4" s="18" t="s">
        <v>15</v>
      </c>
      <c r="J4" s="6"/>
      <c r="K4" s="24"/>
      <c r="L4" s="6" t="s">
        <v>8</v>
      </c>
      <c r="M4" s="46">
        <v>0.5</v>
      </c>
      <c r="N4" s="8"/>
      <c r="O4" s="18" t="s">
        <v>15</v>
      </c>
      <c r="Q4" s="24"/>
      <c r="R4" s="6" t="s">
        <v>9</v>
      </c>
      <c r="T4" s="6">
        <v>0.32200000000000001</v>
      </c>
      <c r="U4" s="8"/>
      <c r="V4" s="18" t="s">
        <v>15</v>
      </c>
      <c r="W4" s="6"/>
      <c r="X4" s="6"/>
      <c r="Y4" s="6" t="s">
        <v>8</v>
      </c>
      <c r="AA4" s="46">
        <v>0.33</v>
      </c>
      <c r="AB4" s="8"/>
      <c r="AC4" s="18" t="s">
        <v>15</v>
      </c>
      <c r="AD4" s="6"/>
      <c r="AE4" s="24"/>
      <c r="AF4" s="6" t="s">
        <v>8</v>
      </c>
      <c r="AH4" s="6">
        <v>0.495</v>
      </c>
      <c r="AI4" s="8"/>
      <c r="AJ4" s="18" t="s">
        <v>15</v>
      </c>
      <c r="AK4" s="6"/>
      <c r="AM4" s="6" t="s">
        <v>9</v>
      </c>
      <c r="AO4" s="6">
        <v>0.505</v>
      </c>
      <c r="AP4" s="8"/>
      <c r="AQ4" s="18" t="s">
        <v>15</v>
      </c>
      <c r="AR4" s="6"/>
      <c r="AS4" s="24"/>
      <c r="AT4" s="6" t="s">
        <v>9</v>
      </c>
    </row>
    <row r="5" spans="1:46">
      <c r="A5" s="1">
        <v>2012</v>
      </c>
      <c r="B5" s="1">
        <v>1</v>
      </c>
      <c r="C5">
        <v>2012</v>
      </c>
      <c r="D5" s="37">
        <v>128.1</v>
      </c>
      <c r="E5" s="35">
        <v>152</v>
      </c>
      <c r="F5" s="35">
        <v>100.2</v>
      </c>
      <c r="G5" s="12">
        <f t="shared" ref="G5:G36" si="0">E5*0.326+64</f>
        <v>113.55199999999999</v>
      </c>
      <c r="H5" s="37">
        <f t="shared" ref="H5:H36" si="1">D5</f>
        <v>128.1</v>
      </c>
      <c r="I5" s="13">
        <f>(G5/H5)*100-100</f>
        <v>-11.356752537080411</v>
      </c>
      <c r="J5" s="2"/>
      <c r="K5" s="24"/>
      <c r="L5" s="24" t="s">
        <v>237</v>
      </c>
      <c r="M5" s="12">
        <f t="shared" ref="M5:M36" si="2">F5*0.5+64</f>
        <v>114.1</v>
      </c>
      <c r="N5" s="37">
        <f t="shared" ref="N5:N36" si="3">D5</f>
        <v>128.1</v>
      </c>
      <c r="O5" s="13">
        <f>(M5/N5)*100-100</f>
        <v>-10.928961748633881</v>
      </c>
      <c r="P5" s="2"/>
      <c r="Q5" s="24"/>
      <c r="R5" s="24" t="s">
        <v>237</v>
      </c>
      <c r="S5" s="12"/>
      <c r="T5" s="12">
        <f>E5*0.322+64</f>
        <v>112.944</v>
      </c>
      <c r="U5" s="37">
        <f t="shared" ref="U5:U36" si="4">N5</f>
        <v>128.1</v>
      </c>
      <c r="V5" s="13">
        <f t="shared" ref="V5:V11" si="5">(T5/U5)*100-100</f>
        <v>-11.831381733021075</v>
      </c>
      <c r="W5" s="2"/>
      <c r="X5" s="2"/>
      <c r="Y5" s="24" t="s">
        <v>237</v>
      </c>
      <c r="AA5" s="12">
        <f>E5*0.33+64</f>
        <v>114.16</v>
      </c>
      <c r="AB5" s="37">
        <f t="shared" ref="AB5:AB36" si="6">U5</f>
        <v>128.1</v>
      </c>
      <c r="AC5" s="13">
        <f t="shared" ref="AC5:AC11" si="7">(AA5/AB5)*100-100</f>
        <v>-10.882123341139732</v>
      </c>
      <c r="AD5" s="2"/>
      <c r="AE5" s="24"/>
      <c r="AF5" s="24" t="s">
        <v>237</v>
      </c>
      <c r="AH5" s="12">
        <f>F5*0.495+64</f>
        <v>113.599</v>
      </c>
      <c r="AI5" s="37">
        <f t="shared" ref="AI5:AI36" si="8">AB5</f>
        <v>128.1</v>
      </c>
      <c r="AJ5" s="13">
        <f>(AH5/AI5)*100-100</f>
        <v>-11.320062451209992</v>
      </c>
      <c r="AK5" s="2"/>
      <c r="AL5" s="2"/>
      <c r="AM5" s="24" t="s">
        <v>237</v>
      </c>
      <c r="AO5" s="12">
        <f>F5*0.505+64</f>
        <v>114.601</v>
      </c>
      <c r="AP5" s="37">
        <f t="shared" ref="AP5:AP36" si="9">AI5</f>
        <v>128.1</v>
      </c>
      <c r="AQ5" s="13">
        <f>(AO5/AP5)*100-100</f>
        <v>-10.537861046057756</v>
      </c>
      <c r="AR5" s="2"/>
      <c r="AS5" s="24"/>
      <c r="AT5" s="24" t="s">
        <v>237</v>
      </c>
    </row>
    <row r="6" spans="1:46">
      <c r="A6" s="1">
        <v>2012</v>
      </c>
      <c r="B6" s="1">
        <v>2</v>
      </c>
      <c r="D6" s="37">
        <v>104</v>
      </c>
      <c r="E6" s="35">
        <v>95.2</v>
      </c>
      <c r="F6" s="35">
        <v>61.8</v>
      </c>
      <c r="G6" s="12">
        <f t="shared" si="0"/>
        <v>95.035200000000003</v>
      </c>
      <c r="H6" s="37">
        <f t="shared" si="1"/>
        <v>104</v>
      </c>
      <c r="I6" s="13">
        <f t="shared" ref="I6:I69" si="10">(G6/H6)*100-100</f>
        <v>-8.6199999999999903</v>
      </c>
      <c r="J6" s="2"/>
      <c r="K6" s="2"/>
      <c r="L6" s="6" t="s">
        <v>235</v>
      </c>
      <c r="M6" s="12">
        <f t="shared" si="2"/>
        <v>94.9</v>
      </c>
      <c r="N6" s="37">
        <f t="shared" si="3"/>
        <v>104</v>
      </c>
      <c r="O6" s="13">
        <f t="shared" ref="O6:O69" si="11">(M6/N6)*100-100</f>
        <v>-8.7499999999999858</v>
      </c>
      <c r="P6" s="2"/>
      <c r="R6" s="6" t="s">
        <v>235</v>
      </c>
      <c r="S6" s="12"/>
      <c r="T6" s="12">
        <f t="shared" ref="T6:T69" si="12">E6*0.322+64</f>
        <v>94.65440000000001</v>
      </c>
      <c r="U6" s="37">
        <f t="shared" si="4"/>
        <v>104</v>
      </c>
      <c r="V6" s="13">
        <f t="shared" si="5"/>
        <v>-8.986153846153826</v>
      </c>
      <c r="W6" s="2"/>
      <c r="X6" s="2"/>
      <c r="Y6" s="6" t="s">
        <v>235</v>
      </c>
      <c r="AA6" s="12">
        <f t="shared" ref="AA6:AA69" si="13">E6*0.33+64</f>
        <v>95.415999999999997</v>
      </c>
      <c r="AB6" s="37">
        <f t="shared" si="6"/>
        <v>104</v>
      </c>
      <c r="AC6" s="13">
        <f t="shared" si="7"/>
        <v>-8.2538461538461547</v>
      </c>
      <c r="AD6" s="2"/>
      <c r="AE6" s="2"/>
      <c r="AF6" s="6" t="s">
        <v>235</v>
      </c>
      <c r="AH6" s="12">
        <f t="shared" ref="AH6:AH69" si="14">F6*0.495+64</f>
        <v>94.590999999999994</v>
      </c>
      <c r="AI6" s="37">
        <f t="shared" si="8"/>
        <v>104</v>
      </c>
      <c r="AJ6" s="13">
        <f t="shared" ref="AJ6:AJ69" si="15">(AH6/AI6)*100-100</f>
        <v>-9.0471153846153953</v>
      </c>
      <c r="AK6" s="2"/>
      <c r="AM6" s="6" t="s">
        <v>235</v>
      </c>
      <c r="AO6" s="12">
        <f t="shared" ref="AO6:AO69" si="16">F6*0.505+64</f>
        <v>95.209000000000003</v>
      </c>
      <c r="AP6" s="37">
        <f t="shared" si="9"/>
        <v>104</v>
      </c>
      <c r="AQ6" s="13">
        <f t="shared" ref="AQ6:AQ69" si="17">(AO6/AP6)*100-100</f>
        <v>-8.4528846153846189</v>
      </c>
      <c r="AR6" s="2"/>
      <c r="AT6" s="6" t="s">
        <v>235</v>
      </c>
    </row>
    <row r="7" spans="1:46">
      <c r="A7" s="1">
        <v>2012</v>
      </c>
      <c r="B7" s="1">
        <v>3</v>
      </c>
      <c r="D7" s="37">
        <v>113.5</v>
      </c>
      <c r="E7" s="35">
        <v>146.30000000000001</v>
      </c>
      <c r="F7" s="35">
        <v>96.6</v>
      </c>
      <c r="G7" s="12">
        <f t="shared" si="0"/>
        <v>111.69380000000001</v>
      </c>
      <c r="H7" s="37">
        <f t="shared" si="1"/>
        <v>113.5</v>
      </c>
      <c r="I7" s="13">
        <f t="shared" si="10"/>
        <v>-1.5913656387665043</v>
      </c>
      <c r="J7" s="2"/>
      <c r="K7" s="2"/>
      <c r="L7" s="6" t="s">
        <v>3</v>
      </c>
      <c r="M7" s="12">
        <f t="shared" si="2"/>
        <v>112.3</v>
      </c>
      <c r="N7" s="37">
        <f t="shared" si="3"/>
        <v>113.5</v>
      </c>
      <c r="O7" s="13">
        <f t="shared" si="11"/>
        <v>-1.0572687224669579</v>
      </c>
      <c r="P7" s="2"/>
      <c r="R7" s="6" t="s">
        <v>3</v>
      </c>
      <c r="S7" s="12"/>
      <c r="T7" s="12">
        <f t="shared" si="12"/>
        <v>111.1086</v>
      </c>
      <c r="U7" s="37">
        <f t="shared" si="4"/>
        <v>113.5</v>
      </c>
      <c r="V7" s="13">
        <f t="shared" si="5"/>
        <v>-2.1069603524229166</v>
      </c>
      <c r="W7" s="2"/>
      <c r="X7" s="2"/>
      <c r="Y7" s="6" t="s">
        <v>3</v>
      </c>
      <c r="AA7" s="12">
        <f t="shared" si="13"/>
        <v>112.279</v>
      </c>
      <c r="AB7" s="37">
        <f t="shared" si="6"/>
        <v>113.5</v>
      </c>
      <c r="AC7" s="13">
        <f t="shared" si="7"/>
        <v>-1.0757709251101346</v>
      </c>
      <c r="AD7" s="2"/>
      <c r="AE7" s="2"/>
      <c r="AF7" s="6" t="s">
        <v>3</v>
      </c>
      <c r="AH7" s="12">
        <f t="shared" si="14"/>
        <v>111.81700000000001</v>
      </c>
      <c r="AI7" s="37">
        <f t="shared" si="8"/>
        <v>113.5</v>
      </c>
      <c r="AJ7" s="13">
        <f t="shared" si="15"/>
        <v>-1.4828193832599084</v>
      </c>
      <c r="AK7" s="2"/>
      <c r="AM7" s="6" t="s">
        <v>3</v>
      </c>
      <c r="AO7" s="12">
        <f t="shared" si="16"/>
        <v>112.78299999999999</v>
      </c>
      <c r="AP7" s="37">
        <f t="shared" si="9"/>
        <v>113.5</v>
      </c>
      <c r="AQ7" s="13">
        <f t="shared" si="17"/>
        <v>-0.63171806167402167</v>
      </c>
      <c r="AR7" s="2"/>
      <c r="AT7" s="6" t="s">
        <v>3</v>
      </c>
    </row>
    <row r="8" spans="1:46">
      <c r="A8" s="1">
        <v>2012</v>
      </c>
      <c r="B8" s="1">
        <v>4</v>
      </c>
      <c r="D8" s="37">
        <v>113.9</v>
      </c>
      <c r="E8" s="35">
        <v>162.4</v>
      </c>
      <c r="F8" s="35">
        <v>104.6</v>
      </c>
      <c r="G8" s="12">
        <f t="shared" si="0"/>
        <v>116.94240000000001</v>
      </c>
      <c r="H8" s="37">
        <f t="shared" si="1"/>
        <v>113.9</v>
      </c>
      <c r="I8" s="13">
        <f t="shared" si="10"/>
        <v>2.6711150131694552</v>
      </c>
      <c r="J8" s="2"/>
      <c r="K8" s="2"/>
      <c r="L8" s="6" t="s">
        <v>0</v>
      </c>
      <c r="M8" s="12">
        <f t="shared" si="2"/>
        <v>116.3</v>
      </c>
      <c r="N8" s="37">
        <f t="shared" si="3"/>
        <v>113.9</v>
      </c>
      <c r="O8" s="13">
        <f t="shared" si="11"/>
        <v>2.1071115013169219</v>
      </c>
      <c r="P8" s="2"/>
      <c r="R8" s="6" t="s">
        <v>0</v>
      </c>
      <c r="S8" s="12"/>
      <c r="T8" s="12">
        <f t="shared" si="12"/>
        <v>116.2928</v>
      </c>
      <c r="U8" s="37">
        <f t="shared" si="4"/>
        <v>113.9</v>
      </c>
      <c r="V8" s="13">
        <f t="shared" si="5"/>
        <v>2.1007901668129989</v>
      </c>
      <c r="W8" s="2"/>
      <c r="X8" s="2"/>
      <c r="Y8" s="6" t="s">
        <v>0</v>
      </c>
      <c r="AA8" s="12">
        <f t="shared" si="13"/>
        <v>117.59200000000001</v>
      </c>
      <c r="AB8" s="37">
        <f t="shared" si="6"/>
        <v>113.9</v>
      </c>
      <c r="AC8" s="13">
        <f t="shared" si="7"/>
        <v>3.2414398595258973</v>
      </c>
      <c r="AD8" s="2"/>
      <c r="AE8" s="2"/>
      <c r="AF8" s="6" t="s">
        <v>0</v>
      </c>
      <c r="AH8" s="12">
        <f t="shared" si="14"/>
        <v>115.77699999999999</v>
      </c>
      <c r="AI8" s="37">
        <f t="shared" si="8"/>
        <v>113.9</v>
      </c>
      <c r="AJ8" s="13">
        <f t="shared" si="15"/>
        <v>1.6479367866549381</v>
      </c>
      <c r="AK8" s="2"/>
      <c r="AM8" s="6" t="s">
        <v>0</v>
      </c>
      <c r="AO8" s="12">
        <f t="shared" si="16"/>
        <v>116.82300000000001</v>
      </c>
      <c r="AP8" s="37">
        <f t="shared" si="9"/>
        <v>113.9</v>
      </c>
      <c r="AQ8" s="13">
        <f t="shared" si="17"/>
        <v>2.5662862159789483</v>
      </c>
      <c r="AR8" s="2"/>
      <c r="AT8" s="6" t="s">
        <v>0</v>
      </c>
    </row>
    <row r="9" spans="1:46">
      <c r="A9" s="1">
        <v>2012</v>
      </c>
      <c r="B9" s="1">
        <v>5</v>
      </c>
      <c r="D9" s="37">
        <v>124</v>
      </c>
      <c r="E9" s="35">
        <v>204.7</v>
      </c>
      <c r="F9" s="35">
        <v>136.30000000000001</v>
      </c>
      <c r="G9" s="12">
        <f t="shared" si="0"/>
        <v>130.73219999999998</v>
      </c>
      <c r="H9" s="37">
        <f t="shared" si="1"/>
        <v>124</v>
      </c>
      <c r="I9" s="13">
        <f t="shared" si="10"/>
        <v>5.4291935483870617</v>
      </c>
      <c r="J9" s="2"/>
      <c r="K9" s="2"/>
      <c r="L9" s="2"/>
      <c r="M9" s="12">
        <f t="shared" si="2"/>
        <v>132.15</v>
      </c>
      <c r="N9" s="37">
        <f t="shared" si="3"/>
        <v>124</v>
      </c>
      <c r="O9" s="13">
        <f t="shared" si="11"/>
        <v>6.5725806451612812</v>
      </c>
      <c r="P9" s="2"/>
      <c r="S9" s="12"/>
      <c r="T9" s="12">
        <f t="shared" si="12"/>
        <v>129.9134</v>
      </c>
      <c r="U9" s="37">
        <f t="shared" si="4"/>
        <v>124</v>
      </c>
      <c r="V9" s="13">
        <f t="shared" si="5"/>
        <v>4.7688709677419183</v>
      </c>
      <c r="W9" s="2"/>
      <c r="X9" s="2"/>
      <c r="Y9" s="2"/>
      <c r="AA9" s="12">
        <f t="shared" si="13"/>
        <v>131.55099999999999</v>
      </c>
      <c r="AB9" s="37">
        <f t="shared" si="6"/>
        <v>124</v>
      </c>
      <c r="AC9" s="13">
        <f t="shared" si="7"/>
        <v>6.0895161290322619</v>
      </c>
      <c r="AD9" s="2"/>
      <c r="AE9" s="2"/>
      <c r="AH9" s="12">
        <f t="shared" si="14"/>
        <v>131.46850000000001</v>
      </c>
      <c r="AI9" s="37">
        <f t="shared" si="8"/>
        <v>124</v>
      </c>
      <c r="AJ9" s="13">
        <f t="shared" si="15"/>
        <v>6.0229838709677637</v>
      </c>
      <c r="AK9" s="2"/>
      <c r="AO9" s="12">
        <f t="shared" si="16"/>
        <v>132.83150000000001</v>
      </c>
      <c r="AP9" s="37">
        <f t="shared" si="9"/>
        <v>124</v>
      </c>
      <c r="AQ9" s="13">
        <f t="shared" si="17"/>
        <v>7.1221774193548413</v>
      </c>
      <c r="AR9" s="2"/>
    </row>
    <row r="10" spans="1:46">
      <c r="A10" s="1">
        <v>2012</v>
      </c>
      <c r="B10" s="14">
        <v>6</v>
      </c>
      <c r="D10" s="37">
        <v>123.4</v>
      </c>
      <c r="E10" s="35">
        <v>180.3</v>
      </c>
      <c r="F10" s="35">
        <v>120.6</v>
      </c>
      <c r="G10" s="12">
        <f t="shared" si="0"/>
        <v>122.77780000000001</v>
      </c>
      <c r="H10" s="37">
        <f t="shared" si="1"/>
        <v>123.4</v>
      </c>
      <c r="I10" s="13">
        <f t="shared" si="10"/>
        <v>-0.50421393841166662</v>
      </c>
      <c r="J10" s="2"/>
      <c r="K10" s="2"/>
      <c r="L10" s="2"/>
      <c r="M10" s="12">
        <f t="shared" si="2"/>
        <v>124.3</v>
      </c>
      <c r="N10" s="37">
        <f t="shared" si="3"/>
        <v>123.4</v>
      </c>
      <c r="O10" s="13">
        <f t="shared" si="11"/>
        <v>0.72933549432738687</v>
      </c>
      <c r="P10" s="2"/>
      <c r="S10" s="12"/>
      <c r="T10" s="12">
        <f t="shared" si="12"/>
        <v>122.0566</v>
      </c>
      <c r="U10" s="37">
        <f t="shared" si="4"/>
        <v>123.4</v>
      </c>
      <c r="V10" s="13">
        <f t="shared" si="5"/>
        <v>-1.0886547811993523</v>
      </c>
      <c r="W10" s="2"/>
      <c r="X10" s="2"/>
      <c r="Y10" s="2"/>
      <c r="AA10" s="12">
        <f t="shared" si="13"/>
        <v>123.49900000000001</v>
      </c>
      <c r="AB10" s="37">
        <f t="shared" si="6"/>
        <v>123.4</v>
      </c>
      <c r="AC10" s="13">
        <f t="shared" si="7"/>
        <v>8.0226904376019093E-2</v>
      </c>
      <c r="AD10" s="2"/>
      <c r="AE10" s="2"/>
      <c r="AH10" s="12">
        <f t="shared" si="14"/>
        <v>123.697</v>
      </c>
      <c r="AI10" s="37">
        <f t="shared" si="8"/>
        <v>123.4</v>
      </c>
      <c r="AJ10" s="13">
        <f t="shared" si="15"/>
        <v>0.24068071312804307</v>
      </c>
      <c r="AK10" s="2"/>
      <c r="AO10" s="12">
        <f t="shared" si="16"/>
        <v>124.90299999999999</v>
      </c>
      <c r="AP10" s="37">
        <f t="shared" si="9"/>
        <v>123.4</v>
      </c>
      <c r="AQ10" s="13">
        <f t="shared" si="17"/>
        <v>1.2179902755267307</v>
      </c>
      <c r="AR10" s="2"/>
    </row>
    <row r="11" spans="1:46">
      <c r="A11" s="14">
        <v>2012</v>
      </c>
      <c r="B11" s="14">
        <v>7</v>
      </c>
      <c r="C11" s="2"/>
      <c r="D11" s="37">
        <v>138.5</v>
      </c>
      <c r="E11" s="18">
        <v>197.3</v>
      </c>
      <c r="F11" s="18">
        <v>126.9</v>
      </c>
      <c r="G11" s="12">
        <f t="shared" si="0"/>
        <v>128.31979999999999</v>
      </c>
      <c r="H11" s="37">
        <f t="shared" si="1"/>
        <v>138.5</v>
      </c>
      <c r="I11" s="13">
        <f>(G11/H11)*100-100</f>
        <v>-7.3503249097473002</v>
      </c>
      <c r="J11" s="13">
        <f>(H5/2+H6+H7+H8+H9+H10+H11+H12+H13+H14+H15+H16+H17/2)/12</f>
        <v>119.26666666666665</v>
      </c>
      <c r="K11" s="33">
        <f>(G5/2+G6+G7+G8+G9+G10+G11+G12+G13+G14+G15+G16+G17/2)/12</f>
        <v>115.99971666666666</v>
      </c>
      <c r="L11" s="13">
        <f>(K11/J11)*100-100</f>
        <v>-2.7391978759083315</v>
      </c>
      <c r="M11" s="12">
        <f t="shared" si="2"/>
        <v>127.45</v>
      </c>
      <c r="N11" s="37">
        <f t="shared" si="3"/>
        <v>138.5</v>
      </c>
      <c r="O11" s="13">
        <f t="shared" si="11"/>
        <v>-7.9783393501805051</v>
      </c>
      <c r="P11" s="13">
        <f>J11</f>
        <v>119.26666666666665</v>
      </c>
      <c r="Q11" s="33">
        <f>(M5/2+M6+M7+M8+M9+M10+M11+M12+M13+M14+M15+M16+M17/2)/12</f>
        <v>116.15000000000002</v>
      </c>
      <c r="R11" s="13">
        <f>(Q11/P11)*100-100</f>
        <v>-2.6131917272218885</v>
      </c>
      <c r="S11" s="12"/>
      <c r="T11" s="12">
        <f t="shared" si="12"/>
        <v>127.53060000000001</v>
      </c>
      <c r="U11" s="37">
        <f t="shared" si="4"/>
        <v>138.5</v>
      </c>
      <c r="V11" s="13">
        <f t="shared" si="5"/>
        <v>-7.9201444043321345</v>
      </c>
      <c r="W11" s="13">
        <f>(U5/2+U6+U7+U8+U9+U10+U11+U12+U13+U14+U15+U16+U17/2)/12</f>
        <v>119.26666666666665</v>
      </c>
      <c r="X11" s="33">
        <f>(T5/2+T6+T7+T8+T9+T10+T11+T12+T13+T14+T15+T16+T17/2)/12</f>
        <v>115.36168333333335</v>
      </c>
      <c r="Y11" s="13">
        <f>(X11/W11)*100-100</f>
        <v>-3.2741615427613056</v>
      </c>
      <c r="AA11" s="12">
        <f t="shared" si="13"/>
        <v>129.10900000000001</v>
      </c>
      <c r="AB11" s="37">
        <f t="shared" si="6"/>
        <v>138.5</v>
      </c>
      <c r="AC11" s="13">
        <f t="shared" si="7"/>
        <v>-6.7805054151624518</v>
      </c>
      <c r="AD11" s="13">
        <f>(AB5/2+AB6+AB7+AB8+AB9+AB10+AB11+AB12+AB13+AB14+AB15+AB16+AB17/2)/12</f>
        <v>119.26666666666665</v>
      </c>
      <c r="AE11" s="33">
        <f>(AA5/2+AA6+AA7+AA8+AA9+AA10+AA11+AA12+AA13+AA14+AA15+AA16+AA17/2)/12</f>
        <v>116.63775</v>
      </c>
      <c r="AF11" s="13">
        <f>(AE11/AD11)*100-100</f>
        <v>-2.2042342090553291</v>
      </c>
      <c r="AH11" s="12">
        <f t="shared" si="14"/>
        <v>126.8155</v>
      </c>
      <c r="AI11" s="37">
        <f t="shared" si="8"/>
        <v>138.5</v>
      </c>
      <c r="AJ11" s="13">
        <f t="shared" si="15"/>
        <v>-8.436462093862815</v>
      </c>
      <c r="AK11" s="13">
        <f>(AI5/2+AI6+AI7+AI8+AI9+AI10+AI11+AI12+AI13+AI14+AI15+AI16+AI17/2)/12</f>
        <v>119.26666666666665</v>
      </c>
      <c r="AL11" s="33">
        <f>(AH5/2+AH6+AH7+AH8+AH9+AH10+AH11+AH12+AH13+AH14+AH15+AH16+AH17/2)/12</f>
        <v>115.62849999999999</v>
      </c>
      <c r="AM11" s="13">
        <f>(AL11/AK11)*100-100</f>
        <v>-3.0504471771939592</v>
      </c>
      <c r="AO11" s="12">
        <f t="shared" si="16"/>
        <v>128.08449999999999</v>
      </c>
      <c r="AP11" s="37">
        <f t="shared" si="9"/>
        <v>138.5</v>
      </c>
      <c r="AQ11" s="13">
        <f t="shared" si="17"/>
        <v>-7.5202166064981952</v>
      </c>
      <c r="AR11" s="13">
        <f>(AP5/2+AP6+AP7+AP8+AP9+AP10+AP11+AP12+AP13+AP14+AP15+AP16+AP17/2)/12</f>
        <v>119.26666666666665</v>
      </c>
      <c r="AS11" s="33">
        <f>(AO5/2+AO6+AO7+AO8+AO9+AO10+AO11+AO12+AO13+AO14+AO15+AO16+AO17/2)/12</f>
        <v>116.67149999999999</v>
      </c>
      <c r="AT11" s="13">
        <f>(AS11/AR11)*100-100</f>
        <v>-2.1759362772498605</v>
      </c>
    </row>
    <row r="12" spans="1:46">
      <c r="A12" s="1">
        <v>2012</v>
      </c>
      <c r="B12" s="14">
        <v>8</v>
      </c>
      <c r="C12" s="2"/>
      <c r="D12" s="37">
        <v>118.3</v>
      </c>
      <c r="E12" s="18">
        <v>151.19999999999999</v>
      </c>
      <c r="F12" s="35">
        <v>106.6</v>
      </c>
      <c r="G12" s="12">
        <f t="shared" si="0"/>
        <v>113.2912</v>
      </c>
      <c r="H12" s="37">
        <f t="shared" si="1"/>
        <v>118.3</v>
      </c>
      <c r="I12" s="13">
        <f t="shared" si="10"/>
        <v>-4.2339814032121694</v>
      </c>
      <c r="J12" s="13">
        <f>(H6/2+H7+H8+H9+H10+H11+H12+H13+H14+H15+H16+H17+H18/2)/12</f>
        <v>118.96666666666665</v>
      </c>
      <c r="K12" s="33">
        <f t="shared" ref="K12:K75" si="18">(G6/2+G7+G8+G9+G10+G11+G12+G13+G14+G15+G16+G17+G18/2)/12</f>
        <v>116.71555833333332</v>
      </c>
      <c r="L12" s="13">
        <f t="shared" ref="L12:L75" si="19">(K12/J12)*100-100</f>
        <v>-1.8922177080414713</v>
      </c>
      <c r="M12" s="12">
        <f t="shared" si="2"/>
        <v>117.3</v>
      </c>
      <c r="N12" s="37">
        <f t="shared" si="3"/>
        <v>118.3</v>
      </c>
      <c r="O12" s="13">
        <f t="shared" si="11"/>
        <v>-0.84530853761623348</v>
      </c>
      <c r="P12" s="13">
        <f t="shared" ref="P12:P75" si="20">J12</f>
        <v>118.96666666666665</v>
      </c>
      <c r="Q12" s="33">
        <f t="shared" ref="Q12:Q75" si="21">(M6/2+M7+M8+M9+M10+M11+M12+M13+M14+M15+M16+M17+M18/2)/12</f>
        <v>116.85208333333334</v>
      </c>
      <c r="R12" s="13">
        <f t="shared" ref="R12:R75" si="22">(Q12/P12)*100-100</f>
        <v>-1.7774586718968663</v>
      </c>
      <c r="S12" s="12"/>
      <c r="T12" s="12">
        <f t="shared" si="12"/>
        <v>112.68639999999999</v>
      </c>
      <c r="U12" s="37">
        <f t="shared" si="4"/>
        <v>118.3</v>
      </c>
      <c r="V12" s="13">
        <f t="shared" ref="V12:V75" si="23">(T12/U12)*100-100</f>
        <v>-4.74522400676247</v>
      </c>
      <c r="W12" s="13">
        <f>(U6/2+U7+U8+U9+U10+U11+U12+U13+U14+U15+U16+U17+U18/2)/12</f>
        <v>118.96666666666665</v>
      </c>
      <c r="X12" s="33">
        <f t="shared" ref="X12:X75" si="24">(T6/2+T7+T8+T9+T10+T11+T12+T13+T14+T15+T16+T17+T18/2)/12</f>
        <v>116.06874166666667</v>
      </c>
      <c r="Y12" s="13">
        <f t="shared" ref="Y12:Y75" si="25">(X12/W12)*100-100</f>
        <v>-2.435913421126358</v>
      </c>
      <c r="AA12" s="12">
        <f t="shared" si="13"/>
        <v>113.896</v>
      </c>
      <c r="AB12" s="37">
        <f t="shared" si="6"/>
        <v>118.3</v>
      </c>
      <c r="AC12" s="13">
        <f t="shared" ref="AC12:AC75" si="26">(AA12/AB12)*100-100</f>
        <v>-3.7227387996618688</v>
      </c>
      <c r="AD12" s="13">
        <f>(AB6/2+AB7+AB8+AB9+AB10+AB11+AB12+AB13+AB14+AB15+AB16+AB17+AB18/2)/12</f>
        <v>118.96666666666665</v>
      </c>
      <c r="AE12" s="33">
        <f t="shared" ref="AE12:AE75" si="27">(AA6/2+AA7+AA8+AA9+AA10+AA11+AA12+AA13+AA14+AA15+AA16+AA17+AA18/2)/12</f>
        <v>117.362375</v>
      </c>
      <c r="AF12" s="13">
        <f t="shared" ref="AF12:AF75" si="28">(AE12/AD12)*100-100</f>
        <v>-1.3485219949565703</v>
      </c>
      <c r="AH12" s="12">
        <f t="shared" si="14"/>
        <v>116.767</v>
      </c>
      <c r="AI12" s="37">
        <f t="shared" si="8"/>
        <v>118.3</v>
      </c>
      <c r="AJ12" s="13">
        <f t="shared" si="15"/>
        <v>-1.2958579881656789</v>
      </c>
      <c r="AK12" s="13">
        <f>(AI6/2+AI7+AI8+AI9+AI10+AI11+AI12+AI13+AI14+AI15+AI16+AI17+AI18/2)/12</f>
        <v>118.96666666666665</v>
      </c>
      <c r="AL12" s="33">
        <f t="shared" ref="AL12:AL75" si="29">(AH6/2+AH7+AH8+AH9+AH10+AH11+AH12+AH13+AH14+AH15+AH16+AH17+AH18/2)/12</f>
        <v>116.32356249999999</v>
      </c>
      <c r="AM12" s="13">
        <f t="shared" ref="AM12:AM75" si="30">(AL12/AK12)*100-100</f>
        <v>-2.2217182684225207</v>
      </c>
      <c r="AO12" s="12">
        <f t="shared" si="16"/>
        <v>117.833</v>
      </c>
      <c r="AP12" s="37">
        <f t="shared" si="9"/>
        <v>118.3</v>
      </c>
      <c r="AQ12" s="13">
        <f t="shared" si="17"/>
        <v>-0.39475908706677387</v>
      </c>
      <c r="AR12" s="13">
        <f>(AP6/2+AP7+AP8+AP9+AP10+AP11+AP12+AP13+AP14+AP15+AP16+AP17+AP18/2)/12</f>
        <v>118.96666666666665</v>
      </c>
      <c r="AS12" s="33">
        <f t="shared" ref="AS12:AS75" si="31">(AO6/2+AO7+AO8+AO9+AO10+AO11+AO12+AO13+AO14+AO15+AO16+AO17+AO18/2)/12</f>
        <v>117.38060416666666</v>
      </c>
      <c r="AT12" s="13">
        <f t="shared" ref="AT12:AT75" si="32">(AS12/AR12)*100-100</f>
        <v>-1.3331990753712546</v>
      </c>
    </row>
    <row r="13" spans="1:46">
      <c r="A13" s="1">
        <v>2012</v>
      </c>
      <c r="B13" s="1">
        <v>9</v>
      </c>
      <c r="D13" s="37">
        <v>124.3</v>
      </c>
      <c r="E13" s="35">
        <v>175.3</v>
      </c>
      <c r="F13" s="35">
        <v>114.1</v>
      </c>
      <c r="G13" s="12">
        <f t="shared" si="0"/>
        <v>121.1478</v>
      </c>
      <c r="H13" s="37">
        <f t="shared" si="1"/>
        <v>124.3</v>
      </c>
      <c r="I13" s="13">
        <f t="shared" si="10"/>
        <v>-2.5359613837489832</v>
      </c>
      <c r="J13" s="13">
        <f t="shared" ref="J13:J76" si="33">(H7/2+H8+H9+H10+H11+H12+H13+H14+H15+H16+H17+H18+H19/2)/12</f>
        <v>118.73749999999997</v>
      </c>
      <c r="K13" s="33">
        <f t="shared" si="18"/>
        <v>117.26296666666666</v>
      </c>
      <c r="L13" s="13">
        <f t="shared" si="19"/>
        <v>-1.241843001017628</v>
      </c>
      <c r="M13" s="12">
        <f t="shared" si="2"/>
        <v>121.05</v>
      </c>
      <c r="N13" s="37">
        <f t="shared" si="3"/>
        <v>124.3</v>
      </c>
      <c r="O13" s="13">
        <f t="shared" si="11"/>
        <v>-2.614641995172974</v>
      </c>
      <c r="P13" s="13">
        <f t="shared" si="20"/>
        <v>118.73749999999997</v>
      </c>
      <c r="Q13" s="33">
        <f t="shared" si="21"/>
        <v>117.06458333333332</v>
      </c>
      <c r="R13" s="13">
        <f t="shared" si="22"/>
        <v>-1.4089202372179415</v>
      </c>
      <c r="S13" s="12"/>
      <c r="T13" s="12">
        <f t="shared" si="12"/>
        <v>120.4466</v>
      </c>
      <c r="U13" s="37">
        <f t="shared" si="4"/>
        <v>124.3</v>
      </c>
      <c r="V13" s="13">
        <f t="shared" si="23"/>
        <v>-3.100080450522924</v>
      </c>
      <c r="W13" s="13">
        <f t="shared" ref="W13:W76" si="34">(U7/2+U8+U9+U10+U11+U12+U13+U14+U15+U16+U17+U18+U19/2)/12</f>
        <v>118.73749999999997</v>
      </c>
      <c r="X13" s="33">
        <f t="shared" si="24"/>
        <v>116.60943333333336</v>
      </c>
      <c r="Y13" s="13">
        <f t="shared" si="25"/>
        <v>-1.7922447976979612</v>
      </c>
      <c r="AA13" s="12">
        <f t="shared" si="13"/>
        <v>121.849</v>
      </c>
      <c r="AB13" s="37">
        <f t="shared" si="6"/>
        <v>124.3</v>
      </c>
      <c r="AC13" s="13">
        <f t="shared" si="26"/>
        <v>-1.9718423169750565</v>
      </c>
      <c r="AD13" s="13">
        <f t="shared" ref="AD13:AD76" si="35">(AB7/2+AB8+AB9+AB10+AB11+AB12+AB13+AB14+AB15+AB16+AB17+AB18+AB19/2)/12</f>
        <v>118.73749999999997</v>
      </c>
      <c r="AE13" s="33">
        <f t="shared" si="27"/>
        <v>117.9165</v>
      </c>
      <c r="AF13" s="13">
        <f t="shared" si="28"/>
        <v>-0.69144120433726641</v>
      </c>
      <c r="AH13" s="12">
        <f t="shared" si="14"/>
        <v>120.4795</v>
      </c>
      <c r="AI13" s="37">
        <f t="shared" si="8"/>
        <v>124.3</v>
      </c>
      <c r="AJ13" s="13">
        <f t="shared" si="15"/>
        <v>-3.073612228479476</v>
      </c>
      <c r="AK13" s="13">
        <f t="shared" ref="AK13:AK76" si="36">(AI7/2+AI8+AI9+AI10+AI11+AI12+AI13+AI14+AI15+AI16+AI17+AI18+AI19/2)/12</f>
        <v>118.73749999999997</v>
      </c>
      <c r="AL13" s="33">
        <f t="shared" si="29"/>
        <v>116.53393749999999</v>
      </c>
      <c r="AM13" s="13">
        <f t="shared" si="30"/>
        <v>-1.8558269291504104</v>
      </c>
      <c r="AO13" s="12">
        <f t="shared" si="16"/>
        <v>121.62049999999999</v>
      </c>
      <c r="AP13" s="37">
        <f t="shared" si="9"/>
        <v>124.3</v>
      </c>
      <c r="AQ13" s="13">
        <f t="shared" si="17"/>
        <v>-2.1556717618664578</v>
      </c>
      <c r="AR13" s="13">
        <f t="shared" ref="AR13:AR76" si="37">(AP7/2+AP8+AP9+AP10+AP11+AP12+AP13+AP14+AP15+AP16+AP17+AP18+AP19/2)/12</f>
        <v>118.73749999999997</v>
      </c>
      <c r="AS13" s="33">
        <f t="shared" si="31"/>
        <v>117.59522916666664</v>
      </c>
      <c r="AT13" s="13">
        <f t="shared" si="32"/>
        <v>-0.96201354528547256</v>
      </c>
    </row>
    <row r="14" spans="1:46">
      <c r="A14" s="1">
        <v>2012</v>
      </c>
      <c r="B14" s="1">
        <v>10</v>
      </c>
      <c r="D14" s="37">
        <v>122.4</v>
      </c>
      <c r="E14" s="35">
        <v>148.30000000000001</v>
      </c>
      <c r="F14" s="35">
        <v>92.4</v>
      </c>
      <c r="G14" s="12">
        <f t="shared" si="0"/>
        <v>112.3458</v>
      </c>
      <c r="H14" s="37">
        <f t="shared" si="1"/>
        <v>122.4</v>
      </c>
      <c r="I14" s="13">
        <f t="shared" si="10"/>
        <v>-8.2142156862745139</v>
      </c>
      <c r="J14" s="13">
        <f t="shared" si="33"/>
        <v>119.09999999999998</v>
      </c>
      <c r="K14" s="33">
        <f t="shared" si="18"/>
        <v>118.09019166666667</v>
      </c>
      <c r="L14" s="13">
        <f t="shared" si="19"/>
        <v>-0.84786593898682838</v>
      </c>
      <c r="M14" s="12">
        <f t="shared" si="2"/>
        <v>110.2</v>
      </c>
      <c r="N14" s="37">
        <f t="shared" si="3"/>
        <v>122.4</v>
      </c>
      <c r="O14" s="13">
        <f t="shared" si="11"/>
        <v>-9.9673202614379051</v>
      </c>
      <c r="P14" s="13">
        <f t="shared" si="20"/>
        <v>119.09999999999998</v>
      </c>
      <c r="Q14" s="33">
        <f t="shared" si="21"/>
        <v>117.51666666666665</v>
      </c>
      <c r="R14" s="13">
        <f t="shared" si="22"/>
        <v>-1.3294150573747459</v>
      </c>
      <c r="S14" s="12"/>
      <c r="T14" s="12">
        <f t="shared" si="12"/>
        <v>111.7526</v>
      </c>
      <c r="U14" s="37">
        <f t="shared" si="4"/>
        <v>122.4</v>
      </c>
      <c r="V14" s="13">
        <f t="shared" si="23"/>
        <v>-8.6988562091503354</v>
      </c>
      <c r="W14" s="13">
        <f t="shared" si="34"/>
        <v>119.09999999999998</v>
      </c>
      <c r="X14" s="33">
        <f t="shared" si="24"/>
        <v>117.42650833333333</v>
      </c>
      <c r="Y14" s="13">
        <f t="shared" si="25"/>
        <v>-1.4051147495102043</v>
      </c>
      <c r="AA14" s="12">
        <f t="shared" si="13"/>
        <v>112.93900000000001</v>
      </c>
      <c r="AB14" s="37">
        <f t="shared" si="6"/>
        <v>122.4</v>
      </c>
      <c r="AC14" s="13">
        <f t="shared" si="26"/>
        <v>-7.7295751633986924</v>
      </c>
      <c r="AD14" s="13">
        <f t="shared" si="35"/>
        <v>119.09999999999998</v>
      </c>
      <c r="AE14" s="33">
        <f t="shared" si="27"/>
        <v>118.75387499999999</v>
      </c>
      <c r="AF14" s="13">
        <f t="shared" si="28"/>
        <v>-0.29061712846346666</v>
      </c>
      <c r="AH14" s="12">
        <f t="shared" si="14"/>
        <v>109.738</v>
      </c>
      <c r="AI14" s="37">
        <f t="shared" si="8"/>
        <v>122.4</v>
      </c>
      <c r="AJ14" s="13">
        <f t="shared" si="15"/>
        <v>-10.344771241830074</v>
      </c>
      <c r="AK14" s="13">
        <f t="shared" si="36"/>
        <v>119.09999999999998</v>
      </c>
      <c r="AL14" s="33">
        <f t="shared" si="29"/>
        <v>116.98149999999998</v>
      </c>
      <c r="AM14" s="13">
        <f t="shared" si="30"/>
        <v>-1.7787573467674207</v>
      </c>
      <c r="AO14" s="12">
        <f t="shared" si="16"/>
        <v>110.66200000000001</v>
      </c>
      <c r="AP14" s="37">
        <f t="shared" si="9"/>
        <v>122.4</v>
      </c>
      <c r="AQ14" s="13">
        <f t="shared" si="17"/>
        <v>-9.5898692810457504</v>
      </c>
      <c r="AR14" s="13">
        <f t="shared" si="37"/>
        <v>119.09999999999998</v>
      </c>
      <c r="AS14" s="33">
        <f t="shared" si="31"/>
        <v>118.05183333333332</v>
      </c>
      <c r="AT14" s="13">
        <f t="shared" si="32"/>
        <v>-0.88007276798208522</v>
      </c>
    </row>
    <row r="15" spans="1:46">
      <c r="A15" s="1">
        <v>2012</v>
      </c>
      <c r="B15" s="1">
        <v>11</v>
      </c>
      <c r="D15" s="38">
        <v>118.3</v>
      </c>
      <c r="E15" s="35">
        <v>167.5</v>
      </c>
      <c r="F15" s="35">
        <v>106.5</v>
      </c>
      <c r="G15" s="12">
        <f t="shared" si="0"/>
        <v>118.605</v>
      </c>
      <c r="H15" s="37">
        <f t="shared" si="1"/>
        <v>118.3</v>
      </c>
      <c r="I15" s="13">
        <f t="shared" si="10"/>
        <v>0.25781910397296315</v>
      </c>
      <c r="J15" s="13">
        <f t="shared" si="33"/>
        <v>120.02916666666668</v>
      </c>
      <c r="K15" s="33">
        <f t="shared" si="18"/>
        <v>119.00299166666667</v>
      </c>
      <c r="L15" s="13">
        <f t="shared" si="19"/>
        <v>-0.85493803589406525</v>
      </c>
      <c r="M15" s="12">
        <f t="shared" si="2"/>
        <v>117.25</v>
      </c>
      <c r="N15" s="37">
        <f t="shared" si="3"/>
        <v>118.3</v>
      </c>
      <c r="O15" s="13">
        <f t="shared" si="11"/>
        <v>-0.88757396449703663</v>
      </c>
      <c r="P15" s="13">
        <f t="shared" si="20"/>
        <v>120.02916666666668</v>
      </c>
      <c r="Q15" s="33">
        <f t="shared" si="21"/>
        <v>118.09375</v>
      </c>
      <c r="R15" s="13">
        <f t="shared" si="22"/>
        <v>-1.612455306002019</v>
      </c>
      <c r="S15" s="12"/>
      <c r="T15" s="12">
        <f t="shared" si="12"/>
        <v>117.935</v>
      </c>
      <c r="U15" s="37">
        <f t="shared" si="4"/>
        <v>118.3</v>
      </c>
      <c r="V15" s="13">
        <f t="shared" si="23"/>
        <v>-0.30853761622992693</v>
      </c>
      <c r="W15" s="13">
        <f t="shared" si="34"/>
        <v>120.02916666666668</v>
      </c>
      <c r="X15" s="33">
        <f t="shared" si="24"/>
        <v>118.32810833333333</v>
      </c>
      <c r="Y15" s="13">
        <f t="shared" si="25"/>
        <v>-1.4172041517686864</v>
      </c>
      <c r="AA15" s="12">
        <f t="shared" si="13"/>
        <v>119.27500000000001</v>
      </c>
      <c r="AB15" s="37">
        <f t="shared" si="6"/>
        <v>118.3</v>
      </c>
      <c r="AC15" s="13">
        <f t="shared" si="26"/>
        <v>0.8241758241758248</v>
      </c>
      <c r="AD15" s="13">
        <f t="shared" si="35"/>
        <v>120.02916666666668</v>
      </c>
      <c r="AE15" s="33">
        <f t="shared" si="27"/>
        <v>119.67787499999999</v>
      </c>
      <c r="AF15" s="13">
        <f t="shared" si="28"/>
        <v>-0.2926719200194583</v>
      </c>
      <c r="AH15" s="12">
        <f t="shared" si="14"/>
        <v>116.7175</v>
      </c>
      <c r="AI15" s="37">
        <f t="shared" si="8"/>
        <v>118.3</v>
      </c>
      <c r="AJ15" s="13">
        <f t="shared" si="15"/>
        <v>-1.337700760777679</v>
      </c>
      <c r="AK15" s="13">
        <f t="shared" si="36"/>
        <v>120.02916666666668</v>
      </c>
      <c r="AL15" s="33">
        <f t="shared" si="29"/>
        <v>117.5528125</v>
      </c>
      <c r="AM15" s="13">
        <f t="shared" si="30"/>
        <v>-2.0631270177387506</v>
      </c>
      <c r="AO15" s="12">
        <f t="shared" si="16"/>
        <v>117.7825</v>
      </c>
      <c r="AP15" s="37">
        <f t="shared" si="9"/>
        <v>118.3</v>
      </c>
      <c r="AQ15" s="13">
        <f t="shared" si="17"/>
        <v>-0.43744716821639429</v>
      </c>
      <c r="AR15" s="13">
        <f t="shared" si="37"/>
        <v>120.02916666666668</v>
      </c>
      <c r="AS15" s="33">
        <f t="shared" si="31"/>
        <v>118.63468750000003</v>
      </c>
      <c r="AT15" s="13">
        <f t="shared" si="32"/>
        <v>-1.1617835942652732</v>
      </c>
    </row>
    <row r="16" spans="1:46">
      <c r="A16" s="1">
        <v>2012</v>
      </c>
      <c r="B16" s="1">
        <v>12</v>
      </c>
      <c r="D16" s="38">
        <v>105</v>
      </c>
      <c r="E16" s="18">
        <v>121.1</v>
      </c>
      <c r="F16" s="18">
        <v>75.3</v>
      </c>
      <c r="G16" s="12">
        <f t="shared" si="0"/>
        <v>103.4786</v>
      </c>
      <c r="H16" s="37">
        <f t="shared" si="1"/>
        <v>105</v>
      </c>
      <c r="I16" s="13">
        <f t="shared" si="10"/>
        <v>-1.4489523809523774</v>
      </c>
      <c r="J16" s="13">
        <f t="shared" si="33"/>
        <v>120.05416666666666</v>
      </c>
      <c r="K16" s="33">
        <f t="shared" si="18"/>
        <v>119.02880000000003</v>
      </c>
      <c r="L16" s="13">
        <f t="shared" si="19"/>
        <v>-0.85408669697703488</v>
      </c>
      <c r="M16" s="12">
        <f t="shared" si="2"/>
        <v>101.65</v>
      </c>
      <c r="N16" s="37">
        <f t="shared" si="3"/>
        <v>105</v>
      </c>
      <c r="O16" s="13">
        <f t="shared" si="11"/>
        <v>-3.1904761904761898</v>
      </c>
      <c r="P16" s="13">
        <f t="shared" si="20"/>
        <v>120.05416666666666</v>
      </c>
      <c r="Q16" s="33">
        <f t="shared" si="21"/>
        <v>117.53124999999999</v>
      </c>
      <c r="R16" s="13">
        <f t="shared" si="22"/>
        <v>-2.1014819699441318</v>
      </c>
      <c r="S16" s="12"/>
      <c r="T16" s="12">
        <f t="shared" si="12"/>
        <v>102.99420000000001</v>
      </c>
      <c r="U16" s="37">
        <f t="shared" si="4"/>
        <v>105</v>
      </c>
      <c r="V16" s="13">
        <f t="shared" si="23"/>
        <v>-1.9102857142857061</v>
      </c>
      <c r="W16" s="13">
        <f t="shared" si="34"/>
        <v>120.05416666666666</v>
      </c>
      <c r="X16" s="33">
        <f t="shared" si="24"/>
        <v>118.35360000000001</v>
      </c>
      <c r="Y16" s="13">
        <f t="shared" si="25"/>
        <v>-1.4164994967549234</v>
      </c>
      <c r="AA16" s="12">
        <f t="shared" si="13"/>
        <v>103.96299999999999</v>
      </c>
      <c r="AB16" s="37">
        <f t="shared" si="6"/>
        <v>105</v>
      </c>
      <c r="AC16" s="13">
        <f t="shared" si="26"/>
        <v>-0.98761904761904873</v>
      </c>
      <c r="AD16" s="13">
        <f t="shared" si="35"/>
        <v>120.05416666666666</v>
      </c>
      <c r="AE16" s="33">
        <f t="shared" si="27"/>
        <v>119.70399999999999</v>
      </c>
      <c r="AF16" s="13">
        <f t="shared" si="28"/>
        <v>-0.29167389719918901</v>
      </c>
      <c r="AH16" s="12">
        <f t="shared" si="14"/>
        <v>101.2735</v>
      </c>
      <c r="AI16" s="37">
        <f t="shared" si="8"/>
        <v>105</v>
      </c>
      <c r="AJ16" s="13">
        <f t="shared" si="15"/>
        <v>-3.549047619047613</v>
      </c>
      <c r="AK16" s="13">
        <f t="shared" si="36"/>
        <v>120.05416666666666</v>
      </c>
      <c r="AL16" s="33">
        <f t="shared" si="29"/>
        <v>116.99593749999998</v>
      </c>
      <c r="AM16" s="13">
        <f t="shared" si="30"/>
        <v>-2.5473744490334411</v>
      </c>
      <c r="AO16" s="12">
        <f t="shared" si="16"/>
        <v>102.0265</v>
      </c>
      <c r="AP16" s="37">
        <f t="shared" si="9"/>
        <v>105</v>
      </c>
      <c r="AQ16" s="13">
        <f t="shared" si="17"/>
        <v>-2.8319047619047524</v>
      </c>
      <c r="AR16" s="13">
        <f t="shared" si="37"/>
        <v>120.05416666666666</v>
      </c>
      <c r="AS16" s="33">
        <f t="shared" si="31"/>
        <v>118.06656250000003</v>
      </c>
      <c r="AT16" s="13">
        <f t="shared" si="32"/>
        <v>-1.6555894908547941</v>
      </c>
    </row>
    <row r="17" spans="1:46">
      <c r="A17" s="1">
        <v>2013</v>
      </c>
      <c r="B17" s="1">
        <v>1</v>
      </c>
      <c r="C17">
        <v>2013</v>
      </c>
      <c r="D17" s="38">
        <v>123.1</v>
      </c>
      <c r="E17" s="35">
        <v>177</v>
      </c>
      <c r="F17" s="35">
        <v>119.6</v>
      </c>
      <c r="G17" s="12">
        <f t="shared" si="0"/>
        <v>121.702</v>
      </c>
      <c r="H17" s="37">
        <f t="shared" si="1"/>
        <v>123.1</v>
      </c>
      <c r="I17" s="13">
        <f t="shared" si="10"/>
        <v>-1.1356620633631138</v>
      </c>
      <c r="J17" s="13">
        <f t="shared" si="33"/>
        <v>118.85000000000001</v>
      </c>
      <c r="K17" s="33">
        <f t="shared" si="18"/>
        <v>118.7136666666667</v>
      </c>
      <c r="L17" s="13">
        <f t="shared" si="19"/>
        <v>-0.11471041929601711</v>
      </c>
      <c r="M17" s="12">
        <f t="shared" si="2"/>
        <v>123.8</v>
      </c>
      <c r="N17" s="37">
        <f t="shared" si="3"/>
        <v>123.1</v>
      </c>
      <c r="O17" s="13">
        <f t="shared" si="11"/>
        <v>0.5686433793663781</v>
      </c>
      <c r="P17" s="13">
        <f t="shared" si="20"/>
        <v>118.85000000000001</v>
      </c>
      <c r="Q17" s="33">
        <f t="shared" si="21"/>
        <v>116.38958333333331</v>
      </c>
      <c r="R17" s="13">
        <f t="shared" si="22"/>
        <v>-2.0701865096059748</v>
      </c>
      <c r="S17" s="12"/>
      <c r="T17" s="12">
        <f t="shared" si="12"/>
        <v>120.994</v>
      </c>
      <c r="U17" s="37">
        <f t="shared" si="4"/>
        <v>123.1</v>
      </c>
      <c r="V17" s="13">
        <f t="shared" si="23"/>
        <v>-1.7108042242079478</v>
      </c>
      <c r="W17" s="13">
        <f t="shared" si="34"/>
        <v>118.85000000000001</v>
      </c>
      <c r="X17" s="33">
        <f t="shared" si="24"/>
        <v>118.04233333333333</v>
      </c>
      <c r="Y17" s="13">
        <f t="shared" si="25"/>
        <v>-0.67956808301782701</v>
      </c>
      <c r="AA17" s="12">
        <f t="shared" si="13"/>
        <v>122.41</v>
      </c>
      <c r="AB17" s="37">
        <f t="shared" si="6"/>
        <v>123.1</v>
      </c>
      <c r="AC17" s="13">
        <f t="shared" si="26"/>
        <v>-0.56051990251827988</v>
      </c>
      <c r="AD17" s="13">
        <f t="shared" si="35"/>
        <v>118.85000000000001</v>
      </c>
      <c r="AE17" s="33">
        <f t="shared" si="27"/>
        <v>119.38499999999999</v>
      </c>
      <c r="AF17" s="13">
        <f t="shared" si="28"/>
        <v>0.45014724442573595</v>
      </c>
      <c r="AH17" s="12">
        <f t="shared" si="14"/>
        <v>123.202</v>
      </c>
      <c r="AI17" s="37">
        <f t="shared" si="8"/>
        <v>123.1</v>
      </c>
      <c r="AJ17" s="13">
        <f t="shared" si="15"/>
        <v>8.2859463850539328E-2</v>
      </c>
      <c r="AK17" s="13">
        <f t="shared" si="36"/>
        <v>118.85000000000001</v>
      </c>
      <c r="AL17" s="33">
        <f t="shared" si="29"/>
        <v>115.86568749999998</v>
      </c>
      <c r="AM17" s="13">
        <f t="shared" si="30"/>
        <v>-2.5109907446361177</v>
      </c>
      <c r="AO17" s="12">
        <f t="shared" si="16"/>
        <v>124.398</v>
      </c>
      <c r="AP17" s="37">
        <f t="shared" si="9"/>
        <v>123.1</v>
      </c>
      <c r="AQ17" s="13">
        <f t="shared" si="17"/>
        <v>1.0544272948822027</v>
      </c>
      <c r="AR17" s="13">
        <f t="shared" si="37"/>
        <v>118.85000000000001</v>
      </c>
      <c r="AS17" s="33">
        <f t="shared" si="31"/>
        <v>116.91347916666668</v>
      </c>
      <c r="AT17" s="13">
        <f t="shared" si="32"/>
        <v>-1.6293822745758035</v>
      </c>
    </row>
    <row r="18" spans="1:46">
      <c r="A18" s="1">
        <v>2013</v>
      </c>
      <c r="B18" s="1">
        <v>2</v>
      </c>
      <c r="D18" s="38">
        <v>101.8</v>
      </c>
      <c r="E18" s="35">
        <v>122.9</v>
      </c>
      <c r="F18" s="35">
        <v>76.099999999999994</v>
      </c>
      <c r="G18" s="12">
        <f t="shared" si="0"/>
        <v>104.06540000000001</v>
      </c>
      <c r="H18" s="37">
        <f t="shared" si="1"/>
        <v>101.8</v>
      </c>
      <c r="I18" s="13">
        <f t="shared" si="10"/>
        <v>2.2253438113948931</v>
      </c>
      <c r="J18" s="13">
        <f t="shared" si="33"/>
        <v>118.05000000000001</v>
      </c>
      <c r="K18" s="33">
        <f t="shared" si="18"/>
        <v>119.05460833333332</v>
      </c>
      <c r="L18" s="13">
        <f t="shared" si="19"/>
        <v>0.85100240011293238</v>
      </c>
      <c r="M18" s="12">
        <f t="shared" si="2"/>
        <v>102.05</v>
      </c>
      <c r="N18" s="37">
        <f t="shared" si="3"/>
        <v>101.8</v>
      </c>
      <c r="O18" s="13">
        <f t="shared" si="11"/>
        <v>0.24557956777995571</v>
      </c>
      <c r="P18" s="13">
        <f t="shared" si="20"/>
        <v>118.05000000000001</v>
      </c>
      <c r="Q18" s="33">
        <f t="shared" si="21"/>
        <v>115.86874999999998</v>
      </c>
      <c r="R18" s="13">
        <f t="shared" si="22"/>
        <v>-1.8477340110123208</v>
      </c>
      <c r="S18" s="12"/>
      <c r="T18" s="12">
        <f t="shared" si="12"/>
        <v>103.57380000000001</v>
      </c>
      <c r="U18" s="37">
        <f t="shared" si="4"/>
        <v>101.8</v>
      </c>
      <c r="V18" s="13">
        <f t="shared" si="23"/>
        <v>1.7424361493123826</v>
      </c>
      <c r="W18" s="13">
        <f t="shared" si="34"/>
        <v>118.05000000000001</v>
      </c>
      <c r="X18" s="33">
        <f t="shared" si="24"/>
        <v>118.37909166666667</v>
      </c>
      <c r="Y18" s="13">
        <f t="shared" si="25"/>
        <v>0.27877311873498911</v>
      </c>
      <c r="AA18" s="12">
        <f t="shared" si="13"/>
        <v>104.557</v>
      </c>
      <c r="AB18" s="37">
        <f t="shared" si="6"/>
        <v>101.8</v>
      </c>
      <c r="AC18" s="13">
        <f t="shared" si="26"/>
        <v>2.7082514734774179</v>
      </c>
      <c r="AD18" s="13">
        <f t="shared" si="35"/>
        <v>118.05000000000001</v>
      </c>
      <c r="AE18" s="33">
        <f t="shared" si="27"/>
        <v>119.73012499999999</v>
      </c>
      <c r="AF18" s="13">
        <f t="shared" si="28"/>
        <v>1.4232316814908756</v>
      </c>
      <c r="AH18" s="12">
        <f t="shared" si="14"/>
        <v>101.6695</v>
      </c>
      <c r="AI18" s="37">
        <f t="shared" si="8"/>
        <v>101.8</v>
      </c>
      <c r="AJ18" s="13">
        <f t="shared" si="15"/>
        <v>-0.1281925343811281</v>
      </c>
      <c r="AK18" s="13">
        <f t="shared" si="36"/>
        <v>118.05000000000001</v>
      </c>
      <c r="AL18" s="33">
        <f t="shared" si="29"/>
        <v>115.35006250000002</v>
      </c>
      <c r="AM18" s="13">
        <f t="shared" si="30"/>
        <v>-2.2871135112240495</v>
      </c>
      <c r="AO18" s="12">
        <f t="shared" si="16"/>
        <v>102.43049999999999</v>
      </c>
      <c r="AP18" s="37">
        <f t="shared" si="9"/>
        <v>101.8</v>
      </c>
      <c r="AQ18" s="13">
        <f t="shared" si="17"/>
        <v>0.61935166994105373</v>
      </c>
      <c r="AR18" s="13">
        <f t="shared" si="37"/>
        <v>118.05000000000001</v>
      </c>
      <c r="AS18" s="33">
        <f t="shared" si="31"/>
        <v>116.38743749999998</v>
      </c>
      <c r="AT18" s="13">
        <f t="shared" si="32"/>
        <v>-1.4083545108005353</v>
      </c>
    </row>
    <row r="19" spans="1:46">
      <c r="A19" s="1">
        <v>2013</v>
      </c>
      <c r="B19" s="1">
        <v>3</v>
      </c>
      <c r="D19" s="38">
        <v>110.2</v>
      </c>
      <c r="E19" s="35">
        <v>158.9</v>
      </c>
      <c r="F19" s="35">
        <v>92.5</v>
      </c>
      <c r="G19" s="12">
        <f t="shared" si="0"/>
        <v>115.8014</v>
      </c>
      <c r="H19" s="37">
        <f t="shared" si="1"/>
        <v>110.2</v>
      </c>
      <c r="I19" s="13">
        <f t="shared" si="10"/>
        <v>5.0829401088929131</v>
      </c>
      <c r="J19" s="13">
        <f t="shared" si="33"/>
        <v>117.19166666666666</v>
      </c>
      <c r="K19" s="33">
        <f t="shared" si="18"/>
        <v>118.85765000000002</v>
      </c>
      <c r="L19" s="13">
        <f t="shared" si="19"/>
        <v>1.4215885657399099</v>
      </c>
      <c r="M19" s="12">
        <f t="shared" si="2"/>
        <v>110.25</v>
      </c>
      <c r="N19" s="37">
        <f t="shared" si="3"/>
        <v>110.2</v>
      </c>
      <c r="O19" s="13">
        <f t="shared" si="11"/>
        <v>4.5372050816695264E-2</v>
      </c>
      <c r="P19" s="13">
        <f t="shared" si="20"/>
        <v>117.19166666666666</v>
      </c>
      <c r="Q19" s="33">
        <f t="shared" si="21"/>
        <v>114.95</v>
      </c>
      <c r="R19" s="13">
        <f t="shared" si="22"/>
        <v>-1.912820877479902</v>
      </c>
      <c r="S19" s="12"/>
      <c r="T19" s="12">
        <f t="shared" si="12"/>
        <v>115.1658</v>
      </c>
      <c r="U19" s="37">
        <f t="shared" si="4"/>
        <v>110.2</v>
      </c>
      <c r="V19" s="13">
        <f t="shared" si="23"/>
        <v>4.5061705989110692</v>
      </c>
      <c r="W19" s="13">
        <f t="shared" si="34"/>
        <v>117.19166666666666</v>
      </c>
      <c r="X19" s="33">
        <f t="shared" si="24"/>
        <v>118.18455</v>
      </c>
      <c r="Y19" s="13">
        <f t="shared" si="25"/>
        <v>0.84723032069970827</v>
      </c>
      <c r="AA19" s="12">
        <f t="shared" si="13"/>
        <v>116.43700000000001</v>
      </c>
      <c r="AB19" s="37">
        <f t="shared" si="6"/>
        <v>110.2</v>
      </c>
      <c r="AC19" s="13">
        <f t="shared" si="26"/>
        <v>5.6597096188747855</v>
      </c>
      <c r="AD19" s="13">
        <f t="shared" si="35"/>
        <v>117.19166666666666</v>
      </c>
      <c r="AE19" s="33">
        <f t="shared" si="27"/>
        <v>119.53075</v>
      </c>
      <c r="AF19" s="13">
        <f t="shared" si="28"/>
        <v>1.9959468107800546</v>
      </c>
      <c r="AH19" s="12">
        <f t="shared" si="14"/>
        <v>109.78749999999999</v>
      </c>
      <c r="AI19" s="37">
        <f t="shared" si="8"/>
        <v>110.2</v>
      </c>
      <c r="AJ19" s="13">
        <f t="shared" si="15"/>
        <v>-0.37431941923775014</v>
      </c>
      <c r="AK19" s="13">
        <f t="shared" si="36"/>
        <v>117.19166666666666</v>
      </c>
      <c r="AL19" s="33">
        <f t="shared" si="29"/>
        <v>114.4405</v>
      </c>
      <c r="AM19" s="13">
        <f t="shared" si="30"/>
        <v>-2.347578752755453</v>
      </c>
      <c r="AO19" s="12">
        <f t="shared" si="16"/>
        <v>110.71250000000001</v>
      </c>
      <c r="AP19" s="37">
        <f t="shared" si="9"/>
        <v>110.2</v>
      </c>
      <c r="AQ19" s="13">
        <f t="shared" si="17"/>
        <v>0.46506352087114067</v>
      </c>
      <c r="AR19" s="13">
        <f t="shared" si="37"/>
        <v>117.19166666666666</v>
      </c>
      <c r="AS19" s="33">
        <f t="shared" si="31"/>
        <v>115.45949999999999</v>
      </c>
      <c r="AT19" s="13">
        <f t="shared" si="32"/>
        <v>-1.4780630022043653</v>
      </c>
    </row>
    <row r="20" spans="1:46">
      <c r="A20" s="1">
        <v>2013</v>
      </c>
      <c r="B20" s="1">
        <v>4</v>
      </c>
      <c r="D20" s="38">
        <v>125.9</v>
      </c>
      <c r="E20" s="18">
        <v>210.7</v>
      </c>
      <c r="F20" s="18">
        <v>130.4</v>
      </c>
      <c r="G20" s="12">
        <f t="shared" si="0"/>
        <v>132.68819999999999</v>
      </c>
      <c r="H20" s="37">
        <f t="shared" si="1"/>
        <v>125.9</v>
      </c>
      <c r="I20" s="13">
        <f t="shared" si="10"/>
        <v>5.391739475774429</v>
      </c>
      <c r="J20" s="13">
        <f t="shared" si="33"/>
        <v>116.69999999999999</v>
      </c>
      <c r="K20" s="33">
        <f t="shared" si="18"/>
        <v>119.10758333333337</v>
      </c>
      <c r="L20" s="13">
        <f t="shared" si="19"/>
        <v>2.0630534133105272</v>
      </c>
      <c r="M20" s="12">
        <f t="shared" si="2"/>
        <v>129.19999999999999</v>
      </c>
      <c r="N20" s="37">
        <f t="shared" si="3"/>
        <v>125.9</v>
      </c>
      <c r="O20" s="13">
        <f t="shared" si="11"/>
        <v>2.6211278792692525</v>
      </c>
      <c r="P20" s="13">
        <f t="shared" si="20"/>
        <v>116.69999999999999</v>
      </c>
      <c r="Q20" s="33">
        <f t="shared" si="21"/>
        <v>115.02083333333333</v>
      </c>
      <c r="R20" s="13">
        <f t="shared" si="22"/>
        <v>-1.4388746072550731</v>
      </c>
      <c r="S20" s="12"/>
      <c r="T20" s="12">
        <f t="shared" si="12"/>
        <v>131.84539999999998</v>
      </c>
      <c r="U20" s="37">
        <f t="shared" si="4"/>
        <v>125.9</v>
      </c>
      <c r="V20" s="13">
        <f t="shared" si="23"/>
        <v>4.7223193010325559</v>
      </c>
      <c r="W20" s="13">
        <f t="shared" si="34"/>
        <v>116.69999999999999</v>
      </c>
      <c r="X20" s="33">
        <f t="shared" si="24"/>
        <v>118.43141666666669</v>
      </c>
      <c r="Y20" s="13">
        <f t="shared" si="25"/>
        <v>1.4836475292773912</v>
      </c>
      <c r="AA20" s="12">
        <f t="shared" si="13"/>
        <v>133.53100000000001</v>
      </c>
      <c r="AB20" s="37">
        <f t="shared" si="6"/>
        <v>125.9</v>
      </c>
      <c r="AC20" s="13">
        <f t="shared" si="26"/>
        <v>6.0611596505162737</v>
      </c>
      <c r="AD20" s="13">
        <f t="shared" si="35"/>
        <v>116.69999999999999</v>
      </c>
      <c r="AE20" s="33">
        <f t="shared" si="27"/>
        <v>119.78374999999998</v>
      </c>
      <c r="AF20" s="13">
        <f t="shared" si="28"/>
        <v>2.6424592973436063</v>
      </c>
      <c r="AH20" s="12">
        <f t="shared" si="14"/>
        <v>128.548</v>
      </c>
      <c r="AI20" s="37">
        <f t="shared" si="8"/>
        <v>125.9</v>
      </c>
      <c r="AJ20" s="13">
        <f t="shared" si="15"/>
        <v>2.1032565528196869</v>
      </c>
      <c r="AK20" s="13">
        <f t="shared" si="36"/>
        <v>116.69999999999999</v>
      </c>
      <c r="AL20" s="33">
        <f t="shared" si="29"/>
        <v>114.51062500000002</v>
      </c>
      <c r="AM20" s="13">
        <f t="shared" si="30"/>
        <v>-1.8760711225363877</v>
      </c>
      <c r="AO20" s="12">
        <f t="shared" si="16"/>
        <v>129.852</v>
      </c>
      <c r="AP20" s="37">
        <f t="shared" si="9"/>
        <v>125.9</v>
      </c>
      <c r="AQ20" s="13">
        <f t="shared" si="17"/>
        <v>3.1389992057188323</v>
      </c>
      <c r="AR20" s="13">
        <f t="shared" si="37"/>
        <v>116.69999999999999</v>
      </c>
      <c r="AS20" s="33">
        <f t="shared" si="31"/>
        <v>115.53104166666667</v>
      </c>
      <c r="AT20" s="13">
        <f t="shared" si="32"/>
        <v>-1.0016780919737158</v>
      </c>
    </row>
    <row r="21" spans="1:46">
      <c r="A21" s="1">
        <v>2013</v>
      </c>
      <c r="B21" s="1">
        <v>5</v>
      </c>
      <c r="D21" s="38">
        <v>134.30000000000001</v>
      </c>
      <c r="E21" s="35">
        <v>223.6</v>
      </c>
      <c r="F21" s="35">
        <v>138.19999999999999</v>
      </c>
      <c r="G21" s="12">
        <f t="shared" si="0"/>
        <v>136.89359999999999</v>
      </c>
      <c r="H21" s="37">
        <f t="shared" si="1"/>
        <v>134.30000000000001</v>
      </c>
      <c r="I21" s="13">
        <f t="shared" si="10"/>
        <v>1.9311988086373617</v>
      </c>
      <c r="J21" s="13">
        <f t="shared" si="33"/>
        <v>118.18333333333334</v>
      </c>
      <c r="K21" s="33">
        <f t="shared" si="18"/>
        <v>120.92095833333336</v>
      </c>
      <c r="L21" s="13">
        <f t="shared" si="19"/>
        <v>2.3164222253561064</v>
      </c>
      <c r="M21" s="12">
        <f t="shared" si="2"/>
        <v>133.1</v>
      </c>
      <c r="N21" s="37">
        <f t="shared" si="3"/>
        <v>134.30000000000001</v>
      </c>
      <c r="O21" s="13">
        <f t="shared" si="11"/>
        <v>-0.89352196574833442</v>
      </c>
      <c r="P21" s="13">
        <f t="shared" si="20"/>
        <v>118.18333333333334</v>
      </c>
      <c r="Q21" s="33">
        <f t="shared" si="21"/>
        <v>116.86250000000001</v>
      </c>
      <c r="R21" s="13">
        <f t="shared" si="22"/>
        <v>-1.1176138767451675</v>
      </c>
      <c r="S21" s="12"/>
      <c r="T21" s="12">
        <f t="shared" si="12"/>
        <v>135.9992</v>
      </c>
      <c r="U21" s="37">
        <f t="shared" si="4"/>
        <v>134.30000000000001</v>
      </c>
      <c r="V21" s="13">
        <f t="shared" si="23"/>
        <v>1.2652271034996119</v>
      </c>
      <c r="W21" s="13">
        <f t="shared" si="34"/>
        <v>118.18333333333334</v>
      </c>
      <c r="X21" s="33">
        <f t="shared" si="24"/>
        <v>120.22254166666669</v>
      </c>
      <c r="Y21" s="13">
        <f t="shared" si="25"/>
        <v>1.7254618530531758</v>
      </c>
      <c r="AA21" s="12">
        <f t="shared" si="13"/>
        <v>137.78800000000001</v>
      </c>
      <c r="AB21" s="37">
        <f t="shared" si="6"/>
        <v>134.30000000000001</v>
      </c>
      <c r="AC21" s="13">
        <f t="shared" si="26"/>
        <v>2.5971705137751258</v>
      </c>
      <c r="AD21" s="13">
        <f t="shared" si="35"/>
        <v>118.18333333333334</v>
      </c>
      <c r="AE21" s="33">
        <f t="shared" si="27"/>
        <v>121.61937499999999</v>
      </c>
      <c r="AF21" s="13">
        <f t="shared" si="28"/>
        <v>2.9073825976589944</v>
      </c>
      <c r="AH21" s="12">
        <f t="shared" si="14"/>
        <v>132.40899999999999</v>
      </c>
      <c r="AI21" s="37">
        <f t="shared" si="8"/>
        <v>134.30000000000001</v>
      </c>
      <c r="AJ21" s="13">
        <f t="shared" si="15"/>
        <v>-1.4080416976917576</v>
      </c>
      <c r="AK21" s="13">
        <f t="shared" si="36"/>
        <v>118.18333333333334</v>
      </c>
      <c r="AL21" s="33">
        <f t="shared" si="29"/>
        <v>116.33387499999999</v>
      </c>
      <c r="AM21" s="13">
        <f t="shared" si="30"/>
        <v>-1.564906219151041</v>
      </c>
      <c r="AO21" s="12">
        <f t="shared" si="16"/>
        <v>133.791</v>
      </c>
      <c r="AP21" s="37">
        <f t="shared" si="9"/>
        <v>134.30000000000001</v>
      </c>
      <c r="AQ21" s="13">
        <f t="shared" si="17"/>
        <v>-0.37900223380492548</v>
      </c>
      <c r="AR21" s="13">
        <f t="shared" si="37"/>
        <v>118.18333333333334</v>
      </c>
      <c r="AS21" s="33">
        <f t="shared" si="31"/>
        <v>117.391125</v>
      </c>
      <c r="AT21" s="13">
        <f t="shared" si="32"/>
        <v>-0.6703215343393083</v>
      </c>
    </row>
    <row r="22" spans="1:46">
      <c r="A22" s="1">
        <v>2013</v>
      </c>
      <c r="B22" s="1">
        <v>6</v>
      </c>
      <c r="D22" s="38">
        <v>113.7</v>
      </c>
      <c r="E22" s="35">
        <v>163.30000000000001</v>
      </c>
      <c r="F22" s="35">
        <v>91.7</v>
      </c>
      <c r="G22" s="12">
        <f t="shared" si="0"/>
        <v>117.23580000000001</v>
      </c>
      <c r="H22" s="37">
        <f t="shared" si="1"/>
        <v>113.7</v>
      </c>
      <c r="I22" s="13">
        <f t="shared" si="10"/>
        <v>3.1097625329815344</v>
      </c>
      <c r="J22" s="13">
        <f t="shared" si="33"/>
        <v>120.88749999999999</v>
      </c>
      <c r="K22" s="33">
        <f t="shared" si="18"/>
        <v>123.89706666666667</v>
      </c>
      <c r="L22" s="13">
        <f t="shared" si="19"/>
        <v>2.4895598524799425</v>
      </c>
      <c r="M22" s="12">
        <f t="shared" si="2"/>
        <v>109.85</v>
      </c>
      <c r="N22" s="37">
        <f t="shared" si="3"/>
        <v>113.7</v>
      </c>
      <c r="O22" s="13">
        <f t="shared" si="11"/>
        <v>-3.3861037818821558</v>
      </c>
      <c r="P22" s="13">
        <f t="shared" si="20"/>
        <v>120.88749999999999</v>
      </c>
      <c r="Q22" s="33">
        <f t="shared" si="21"/>
        <v>119.66875</v>
      </c>
      <c r="R22" s="13">
        <f t="shared" si="22"/>
        <v>-1.0081687519387827</v>
      </c>
      <c r="S22" s="12"/>
      <c r="T22" s="12">
        <f t="shared" si="12"/>
        <v>116.58260000000001</v>
      </c>
      <c r="U22" s="37">
        <f t="shared" si="4"/>
        <v>113.7</v>
      </c>
      <c r="V22" s="13">
        <f t="shared" si="23"/>
        <v>2.5352682497801453</v>
      </c>
      <c r="W22" s="13">
        <f t="shared" si="34"/>
        <v>120.88749999999999</v>
      </c>
      <c r="X22" s="33">
        <f t="shared" si="24"/>
        <v>123.16213333333333</v>
      </c>
      <c r="Y22" s="13">
        <f t="shared" si="25"/>
        <v>1.881611691310809</v>
      </c>
      <c r="AA22" s="12">
        <f t="shared" si="13"/>
        <v>117.88900000000001</v>
      </c>
      <c r="AB22" s="37">
        <f t="shared" si="6"/>
        <v>113.7</v>
      </c>
      <c r="AC22" s="13">
        <f t="shared" si="26"/>
        <v>3.6842568161829377</v>
      </c>
      <c r="AD22" s="13">
        <f t="shared" si="35"/>
        <v>120.88749999999999</v>
      </c>
      <c r="AE22" s="33">
        <f t="shared" si="27"/>
        <v>124.63199999999999</v>
      </c>
      <c r="AF22" s="13">
        <f t="shared" si="28"/>
        <v>3.0975080136490476</v>
      </c>
      <c r="AH22" s="12">
        <f t="shared" si="14"/>
        <v>109.39150000000001</v>
      </c>
      <c r="AI22" s="37">
        <f t="shared" si="8"/>
        <v>113.7</v>
      </c>
      <c r="AJ22" s="13">
        <f t="shared" si="15"/>
        <v>-3.7893579595426559</v>
      </c>
      <c r="AK22" s="13">
        <f t="shared" si="36"/>
        <v>120.88749999999999</v>
      </c>
      <c r="AL22" s="33">
        <f t="shared" si="29"/>
        <v>119.11206249999999</v>
      </c>
      <c r="AM22" s="13">
        <f t="shared" si="30"/>
        <v>-1.468669217247438</v>
      </c>
      <c r="AO22" s="12">
        <f t="shared" si="16"/>
        <v>110.30850000000001</v>
      </c>
      <c r="AP22" s="37">
        <f t="shared" si="9"/>
        <v>113.7</v>
      </c>
      <c r="AQ22" s="13">
        <f t="shared" si="17"/>
        <v>-2.9828496042216273</v>
      </c>
      <c r="AR22" s="13">
        <f t="shared" si="37"/>
        <v>120.88749999999999</v>
      </c>
      <c r="AS22" s="33">
        <f t="shared" si="31"/>
        <v>120.2254375</v>
      </c>
      <c r="AT22" s="13">
        <f t="shared" si="32"/>
        <v>-0.54766828663012745</v>
      </c>
    </row>
    <row r="23" spans="1:46">
      <c r="A23" s="1">
        <v>2013</v>
      </c>
      <c r="B23" s="1">
        <v>7</v>
      </c>
      <c r="D23" s="38">
        <v>119.3</v>
      </c>
      <c r="E23" s="35">
        <v>191.1</v>
      </c>
      <c r="F23" s="35">
        <v>101</v>
      </c>
      <c r="G23" s="12">
        <f t="shared" si="0"/>
        <v>126.29859999999999</v>
      </c>
      <c r="H23" s="37">
        <f t="shared" si="1"/>
        <v>119.3</v>
      </c>
      <c r="I23" s="13">
        <f t="shared" si="10"/>
        <v>5.8663872590108923</v>
      </c>
      <c r="J23" s="13">
        <f t="shared" si="33"/>
        <v>123.69583333333333</v>
      </c>
      <c r="K23" s="33">
        <f t="shared" si="18"/>
        <v>127.18287500000001</v>
      </c>
      <c r="L23" s="13">
        <f t="shared" si="19"/>
        <v>2.8190453733957668</v>
      </c>
      <c r="M23" s="12">
        <f t="shared" si="2"/>
        <v>114.5</v>
      </c>
      <c r="N23" s="37">
        <f t="shared" si="3"/>
        <v>119.3</v>
      </c>
      <c r="O23" s="13">
        <f t="shared" si="11"/>
        <v>-4.0234702430846596</v>
      </c>
      <c r="P23" s="13">
        <f t="shared" si="20"/>
        <v>123.69583333333333</v>
      </c>
      <c r="Q23" s="33">
        <f t="shared" si="21"/>
        <v>123.03958333333333</v>
      </c>
      <c r="R23" s="13">
        <f t="shared" si="22"/>
        <v>-0.53053525112002831</v>
      </c>
      <c r="S23" s="12"/>
      <c r="T23" s="12">
        <f t="shared" si="12"/>
        <v>125.5342</v>
      </c>
      <c r="U23" s="37">
        <f t="shared" si="4"/>
        <v>119.3</v>
      </c>
      <c r="V23" s="13">
        <f t="shared" si="23"/>
        <v>5.2256496227996507</v>
      </c>
      <c r="W23" s="13">
        <f t="shared" si="34"/>
        <v>123.69583333333333</v>
      </c>
      <c r="X23" s="33">
        <f t="shared" si="24"/>
        <v>126.40762500000001</v>
      </c>
      <c r="Y23" s="13">
        <f t="shared" si="25"/>
        <v>2.1923063967393261</v>
      </c>
      <c r="AA23" s="12">
        <f t="shared" si="13"/>
        <v>127.063</v>
      </c>
      <c r="AB23" s="37">
        <f t="shared" si="6"/>
        <v>119.3</v>
      </c>
      <c r="AC23" s="13">
        <f t="shared" si="26"/>
        <v>6.5071248952221339</v>
      </c>
      <c r="AD23" s="13">
        <f t="shared" si="35"/>
        <v>123.69583333333333</v>
      </c>
      <c r="AE23" s="33">
        <f t="shared" si="27"/>
        <v>127.958125</v>
      </c>
      <c r="AF23" s="13">
        <f t="shared" si="28"/>
        <v>3.4457843500522074</v>
      </c>
      <c r="AH23" s="12">
        <f t="shared" si="14"/>
        <v>113.995</v>
      </c>
      <c r="AI23" s="37">
        <f t="shared" si="8"/>
        <v>119.3</v>
      </c>
      <c r="AJ23" s="13">
        <f t="shared" si="15"/>
        <v>-4.4467728415758501</v>
      </c>
      <c r="AK23" s="13">
        <f t="shared" si="36"/>
        <v>123.69583333333333</v>
      </c>
      <c r="AL23" s="33">
        <f t="shared" si="29"/>
        <v>122.44918749999999</v>
      </c>
      <c r="AM23" s="13">
        <f t="shared" si="30"/>
        <v>-1.0078317108498709</v>
      </c>
      <c r="AO23" s="12">
        <f t="shared" si="16"/>
        <v>115.005</v>
      </c>
      <c r="AP23" s="37">
        <f t="shared" si="9"/>
        <v>119.3</v>
      </c>
      <c r="AQ23" s="13">
        <f t="shared" si="17"/>
        <v>-3.6001676445934692</v>
      </c>
      <c r="AR23" s="13">
        <f t="shared" si="37"/>
        <v>123.69583333333333</v>
      </c>
      <c r="AS23" s="33">
        <f t="shared" si="31"/>
        <v>123.62997916666666</v>
      </c>
      <c r="AT23" s="13">
        <f t="shared" si="32"/>
        <v>-5.3238791390171514E-2</v>
      </c>
    </row>
    <row r="24" spans="1:46">
      <c r="A24" s="1">
        <v>2013</v>
      </c>
      <c r="B24" s="1">
        <v>8</v>
      </c>
      <c r="D24" s="38">
        <v>118.3</v>
      </c>
      <c r="E24" s="35">
        <v>182.5</v>
      </c>
      <c r="F24" s="35">
        <v>107.5</v>
      </c>
      <c r="G24" s="12">
        <f t="shared" si="0"/>
        <v>123.495</v>
      </c>
      <c r="H24" s="37">
        <f t="shared" si="1"/>
        <v>118.3</v>
      </c>
      <c r="I24" s="13">
        <f t="shared" si="10"/>
        <v>4.391377852916321</v>
      </c>
      <c r="J24" s="13">
        <f t="shared" si="33"/>
        <v>127.60416666666667</v>
      </c>
      <c r="K24" s="33">
        <f t="shared" si="18"/>
        <v>131.22934999999998</v>
      </c>
      <c r="L24" s="13">
        <f t="shared" si="19"/>
        <v>2.8409599999999813</v>
      </c>
      <c r="M24" s="12">
        <f t="shared" si="2"/>
        <v>117.75</v>
      </c>
      <c r="N24" s="37">
        <f t="shared" si="3"/>
        <v>118.3</v>
      </c>
      <c r="O24" s="13">
        <f t="shared" si="11"/>
        <v>-0.46491969568891989</v>
      </c>
      <c r="P24" s="13">
        <f t="shared" si="20"/>
        <v>127.60416666666667</v>
      </c>
      <c r="Q24" s="33">
        <f t="shared" si="21"/>
        <v>127.46875</v>
      </c>
      <c r="R24" s="13">
        <f t="shared" si="22"/>
        <v>-0.10612244897959044</v>
      </c>
      <c r="S24" s="12"/>
      <c r="T24" s="12">
        <f t="shared" si="12"/>
        <v>122.765</v>
      </c>
      <c r="U24" s="37">
        <f t="shared" si="4"/>
        <v>118.3</v>
      </c>
      <c r="V24" s="13">
        <f t="shared" si="23"/>
        <v>3.7743026204564671</v>
      </c>
      <c r="W24" s="13">
        <f t="shared" si="34"/>
        <v>127.60416666666667</v>
      </c>
      <c r="X24" s="33">
        <f t="shared" si="24"/>
        <v>130.40444999999997</v>
      </c>
      <c r="Y24" s="13">
        <f t="shared" si="25"/>
        <v>2.1945077551020091</v>
      </c>
      <c r="AA24" s="12">
        <f t="shared" si="13"/>
        <v>124.22499999999999</v>
      </c>
      <c r="AB24" s="37">
        <f t="shared" si="6"/>
        <v>118.3</v>
      </c>
      <c r="AC24" s="13">
        <f t="shared" si="26"/>
        <v>5.0084530853761606</v>
      </c>
      <c r="AD24" s="13">
        <f t="shared" si="35"/>
        <v>127.60416666666667</v>
      </c>
      <c r="AE24" s="33">
        <f t="shared" si="27"/>
        <v>132.05425</v>
      </c>
      <c r="AF24" s="13">
        <f t="shared" si="28"/>
        <v>3.4874122448979534</v>
      </c>
      <c r="AH24" s="12">
        <f t="shared" si="14"/>
        <v>117.21250000000001</v>
      </c>
      <c r="AI24" s="37">
        <f t="shared" si="8"/>
        <v>118.3</v>
      </c>
      <c r="AJ24" s="13">
        <f t="shared" si="15"/>
        <v>-0.91927303465763543</v>
      </c>
      <c r="AK24" s="13">
        <f t="shared" si="36"/>
        <v>127.60416666666667</v>
      </c>
      <c r="AL24" s="33">
        <f t="shared" si="29"/>
        <v>126.83406250000002</v>
      </c>
      <c r="AM24" s="13">
        <f t="shared" si="30"/>
        <v>-0.60351020408162981</v>
      </c>
      <c r="AO24" s="12">
        <f t="shared" si="16"/>
        <v>118.28749999999999</v>
      </c>
      <c r="AP24" s="37">
        <f t="shared" si="9"/>
        <v>118.3</v>
      </c>
      <c r="AQ24" s="13">
        <f t="shared" si="17"/>
        <v>-1.056635672020434E-2</v>
      </c>
      <c r="AR24" s="13">
        <f t="shared" si="37"/>
        <v>127.60416666666667</v>
      </c>
      <c r="AS24" s="33">
        <f t="shared" si="31"/>
        <v>128.10343750000001</v>
      </c>
      <c r="AT24" s="13">
        <f t="shared" si="32"/>
        <v>0.39126530612246313</v>
      </c>
    </row>
    <row r="25" spans="1:46">
      <c r="A25" s="1">
        <v>2013</v>
      </c>
      <c r="B25" s="1">
        <v>9</v>
      </c>
      <c r="D25" s="38">
        <v>103.7</v>
      </c>
      <c r="E25" s="35">
        <v>129.5</v>
      </c>
      <c r="F25" s="35">
        <v>69.099999999999994</v>
      </c>
      <c r="G25" s="12">
        <f t="shared" si="0"/>
        <v>106.217</v>
      </c>
      <c r="H25" s="37">
        <f t="shared" si="1"/>
        <v>103.7</v>
      </c>
      <c r="I25" s="13">
        <f t="shared" si="10"/>
        <v>2.4271938283510224</v>
      </c>
      <c r="J25" s="13">
        <f t="shared" si="33"/>
        <v>131.88749999999999</v>
      </c>
      <c r="K25" s="33">
        <f t="shared" si="18"/>
        <v>135.81508333333332</v>
      </c>
      <c r="L25" s="13">
        <f t="shared" si="19"/>
        <v>2.9779799703029823</v>
      </c>
      <c r="M25" s="12">
        <f t="shared" si="2"/>
        <v>98.55</v>
      </c>
      <c r="N25" s="37">
        <f t="shared" si="3"/>
        <v>103.7</v>
      </c>
      <c r="O25" s="13">
        <f t="shared" si="11"/>
        <v>-4.9662487945998208</v>
      </c>
      <c r="P25" s="13">
        <f t="shared" si="20"/>
        <v>131.88749999999999</v>
      </c>
      <c r="Q25" s="33">
        <f t="shared" si="21"/>
        <v>132.8520833333333</v>
      </c>
      <c r="R25" s="13">
        <f t="shared" si="22"/>
        <v>0.73136827472907839</v>
      </c>
      <c r="S25" s="12"/>
      <c r="T25" s="12">
        <f t="shared" si="12"/>
        <v>105.699</v>
      </c>
      <c r="U25" s="37">
        <f t="shared" si="4"/>
        <v>103.7</v>
      </c>
      <c r="V25" s="13">
        <f t="shared" si="23"/>
        <v>1.9276759884281631</v>
      </c>
      <c r="W25" s="13">
        <f t="shared" si="34"/>
        <v>131.88749999999999</v>
      </c>
      <c r="X25" s="33">
        <f t="shared" si="24"/>
        <v>134.93391666666665</v>
      </c>
      <c r="Y25" s="13">
        <f t="shared" si="25"/>
        <v>2.3098600448614661</v>
      </c>
      <c r="AA25" s="12">
        <f t="shared" si="13"/>
        <v>106.735</v>
      </c>
      <c r="AB25" s="37">
        <f t="shared" si="6"/>
        <v>103.7</v>
      </c>
      <c r="AC25" s="13">
        <f t="shared" si="26"/>
        <v>2.9267116682738674</v>
      </c>
      <c r="AD25" s="13">
        <f t="shared" si="35"/>
        <v>131.88749999999999</v>
      </c>
      <c r="AE25" s="33">
        <f t="shared" si="27"/>
        <v>136.69624999999999</v>
      </c>
      <c r="AF25" s="13">
        <f t="shared" si="28"/>
        <v>3.6460998957444986</v>
      </c>
      <c r="AH25" s="12">
        <f t="shared" si="14"/>
        <v>98.204499999999996</v>
      </c>
      <c r="AI25" s="37">
        <f t="shared" si="8"/>
        <v>103.7</v>
      </c>
      <c r="AJ25" s="13">
        <f t="shared" si="15"/>
        <v>-5.2994214079074311</v>
      </c>
      <c r="AK25" s="13">
        <f t="shared" si="36"/>
        <v>131.88749999999999</v>
      </c>
      <c r="AL25" s="33">
        <f t="shared" si="29"/>
        <v>132.16356250000001</v>
      </c>
      <c r="AM25" s="13">
        <f t="shared" si="30"/>
        <v>0.20931665245002762</v>
      </c>
      <c r="AO25" s="12">
        <f t="shared" si="16"/>
        <v>98.895499999999998</v>
      </c>
      <c r="AP25" s="37">
        <f t="shared" si="9"/>
        <v>103.7</v>
      </c>
      <c r="AQ25" s="13">
        <f t="shared" si="17"/>
        <v>-4.6330761812921963</v>
      </c>
      <c r="AR25" s="13">
        <f t="shared" si="37"/>
        <v>131.88749999999999</v>
      </c>
      <c r="AS25" s="33">
        <f t="shared" si="31"/>
        <v>133.54060416666667</v>
      </c>
      <c r="AT25" s="13">
        <f t="shared" si="32"/>
        <v>1.2534198970082002</v>
      </c>
    </row>
    <row r="26" spans="1:46">
      <c r="A26" s="1">
        <v>2013</v>
      </c>
      <c r="B26" s="1">
        <v>10</v>
      </c>
      <c r="D26" s="38">
        <v>131.19999999999999</v>
      </c>
      <c r="E26" s="35">
        <v>212.5</v>
      </c>
      <c r="F26" s="35">
        <v>140.80000000000001</v>
      </c>
      <c r="G26" s="12">
        <f t="shared" si="0"/>
        <v>133.27500000000001</v>
      </c>
      <c r="H26" s="37">
        <f t="shared" si="1"/>
        <v>131.19999999999999</v>
      </c>
      <c r="I26" s="13">
        <f t="shared" si="10"/>
        <v>1.5815548780487916</v>
      </c>
      <c r="J26" s="13">
        <f t="shared" si="33"/>
        <v>134.27083333333334</v>
      </c>
      <c r="K26" s="33">
        <f t="shared" si="18"/>
        <v>138.18809166666665</v>
      </c>
      <c r="L26" s="13">
        <f t="shared" si="19"/>
        <v>2.9174305663304665</v>
      </c>
      <c r="M26" s="12">
        <f t="shared" si="2"/>
        <v>134.4</v>
      </c>
      <c r="N26" s="37">
        <f t="shared" si="3"/>
        <v>131.19999999999999</v>
      </c>
      <c r="O26" s="13">
        <f t="shared" si="11"/>
        <v>2.4390243902439011</v>
      </c>
      <c r="P26" s="13">
        <f t="shared" si="20"/>
        <v>134.27083333333334</v>
      </c>
      <c r="Q26" s="33">
        <f t="shared" si="21"/>
        <v>136.16458333333333</v>
      </c>
      <c r="R26" s="13">
        <f t="shared" si="22"/>
        <v>1.410395655546921</v>
      </c>
      <c r="S26" s="12"/>
      <c r="T26" s="12">
        <f t="shared" si="12"/>
        <v>132.42500000000001</v>
      </c>
      <c r="U26" s="37">
        <f t="shared" si="4"/>
        <v>131.19999999999999</v>
      </c>
      <c r="V26" s="13">
        <f t="shared" si="23"/>
        <v>0.93368902439026158</v>
      </c>
      <c r="W26" s="13">
        <f t="shared" si="34"/>
        <v>134.27083333333334</v>
      </c>
      <c r="X26" s="33">
        <f t="shared" si="24"/>
        <v>137.27780833333333</v>
      </c>
      <c r="Y26" s="13">
        <f t="shared" si="25"/>
        <v>2.2394848719937954</v>
      </c>
      <c r="AA26" s="12">
        <f t="shared" si="13"/>
        <v>134.125</v>
      </c>
      <c r="AB26" s="37">
        <f t="shared" si="6"/>
        <v>131.19999999999999</v>
      </c>
      <c r="AC26" s="13">
        <f t="shared" si="26"/>
        <v>2.2294207317073358</v>
      </c>
      <c r="AD26" s="13">
        <f t="shared" si="35"/>
        <v>134.27083333333334</v>
      </c>
      <c r="AE26" s="33">
        <f t="shared" si="27"/>
        <v>139.098375</v>
      </c>
      <c r="AF26" s="13">
        <f t="shared" si="28"/>
        <v>3.595376260667166</v>
      </c>
      <c r="AH26" s="12">
        <f t="shared" si="14"/>
        <v>133.696</v>
      </c>
      <c r="AI26" s="37">
        <f t="shared" si="8"/>
        <v>131.19999999999999</v>
      </c>
      <c r="AJ26" s="13">
        <f t="shared" si="15"/>
        <v>1.9024390243902474</v>
      </c>
      <c r="AK26" s="13">
        <f t="shared" si="36"/>
        <v>134.27083333333334</v>
      </c>
      <c r="AL26" s="33">
        <f t="shared" si="29"/>
        <v>135.4429375</v>
      </c>
      <c r="AM26" s="13">
        <f t="shared" si="30"/>
        <v>0.87294026377036005</v>
      </c>
      <c r="AO26" s="12">
        <f t="shared" si="16"/>
        <v>135.10400000000001</v>
      </c>
      <c r="AP26" s="37">
        <f t="shared" si="9"/>
        <v>131.19999999999999</v>
      </c>
      <c r="AQ26" s="13">
        <f t="shared" si="17"/>
        <v>2.9756097560975832</v>
      </c>
      <c r="AR26" s="13">
        <f t="shared" si="37"/>
        <v>134.27083333333334</v>
      </c>
      <c r="AS26" s="33">
        <f t="shared" si="31"/>
        <v>136.88622916666668</v>
      </c>
      <c r="AT26" s="13">
        <f t="shared" si="32"/>
        <v>1.9478510473235104</v>
      </c>
    </row>
    <row r="27" spans="1:46">
      <c r="A27" s="1">
        <v>2013</v>
      </c>
      <c r="B27" s="1">
        <v>11</v>
      </c>
      <c r="D27" s="38">
        <v>145.1</v>
      </c>
      <c r="E27" s="35">
        <v>236.8</v>
      </c>
      <c r="F27" s="35">
        <v>146.5</v>
      </c>
      <c r="G27" s="12">
        <f t="shared" si="0"/>
        <v>141.1968</v>
      </c>
      <c r="H27" s="37">
        <f t="shared" si="1"/>
        <v>145.1</v>
      </c>
      <c r="I27" s="13">
        <f t="shared" si="10"/>
        <v>-2.6900068917987596</v>
      </c>
      <c r="J27" s="13">
        <f t="shared" si="33"/>
        <v>135.00000000000003</v>
      </c>
      <c r="K27" s="33">
        <f t="shared" si="18"/>
        <v>138.97184999999999</v>
      </c>
      <c r="L27" s="13">
        <f t="shared" si="19"/>
        <v>2.9421111111110889</v>
      </c>
      <c r="M27" s="12">
        <f t="shared" si="2"/>
        <v>137.25</v>
      </c>
      <c r="N27" s="37">
        <f t="shared" si="3"/>
        <v>145.1</v>
      </c>
      <c r="O27" s="13">
        <f t="shared" si="11"/>
        <v>-5.4100620261888395</v>
      </c>
      <c r="P27" s="13">
        <f t="shared" si="20"/>
        <v>135.00000000000003</v>
      </c>
      <c r="Q27" s="33">
        <f t="shared" si="21"/>
        <v>137.77291666666667</v>
      </c>
      <c r="R27" s="13">
        <f t="shared" si="22"/>
        <v>2.0540123456789843</v>
      </c>
      <c r="S27" s="12"/>
      <c r="T27" s="12">
        <f t="shared" si="12"/>
        <v>140.24959999999999</v>
      </c>
      <c r="U27" s="37">
        <f t="shared" si="4"/>
        <v>145.1</v>
      </c>
      <c r="V27" s="13">
        <f t="shared" si="23"/>
        <v>-3.3427980702963538</v>
      </c>
      <c r="W27" s="13">
        <f t="shared" si="34"/>
        <v>135.00000000000003</v>
      </c>
      <c r="X27" s="33">
        <f t="shared" si="24"/>
        <v>138.05195000000001</v>
      </c>
      <c r="Y27" s="13">
        <f t="shared" si="25"/>
        <v>2.2607037037036832</v>
      </c>
      <c r="AA27" s="12">
        <f t="shared" si="13"/>
        <v>142.14400000000001</v>
      </c>
      <c r="AB27" s="37">
        <f t="shared" si="6"/>
        <v>145.1</v>
      </c>
      <c r="AC27" s="13">
        <f t="shared" si="26"/>
        <v>-2.0372157133011655</v>
      </c>
      <c r="AD27" s="13">
        <f t="shared" si="35"/>
        <v>135.00000000000003</v>
      </c>
      <c r="AE27" s="33">
        <f t="shared" si="27"/>
        <v>139.89175000000003</v>
      </c>
      <c r="AF27" s="13">
        <f t="shared" si="28"/>
        <v>3.623518518518523</v>
      </c>
      <c r="AH27" s="12">
        <f t="shared" si="14"/>
        <v>136.51749999999998</v>
      </c>
      <c r="AI27" s="37">
        <f t="shared" si="8"/>
        <v>145.1</v>
      </c>
      <c r="AJ27" s="13">
        <f t="shared" si="15"/>
        <v>-5.9148862853204776</v>
      </c>
      <c r="AK27" s="13">
        <f t="shared" si="36"/>
        <v>135.00000000000003</v>
      </c>
      <c r="AL27" s="33">
        <f t="shared" si="29"/>
        <v>137.03518749999998</v>
      </c>
      <c r="AM27" s="13">
        <f t="shared" si="30"/>
        <v>1.5075462962962547</v>
      </c>
      <c r="AO27" s="12">
        <f t="shared" si="16"/>
        <v>137.98250000000002</v>
      </c>
      <c r="AP27" s="37">
        <f t="shared" si="9"/>
        <v>145.1</v>
      </c>
      <c r="AQ27" s="13">
        <f t="shared" si="17"/>
        <v>-4.9052377670571872</v>
      </c>
      <c r="AR27" s="13">
        <f t="shared" si="37"/>
        <v>135.00000000000003</v>
      </c>
      <c r="AS27" s="33">
        <f t="shared" si="31"/>
        <v>138.51064583333334</v>
      </c>
      <c r="AT27" s="13">
        <f t="shared" si="32"/>
        <v>2.6004783950617281</v>
      </c>
    </row>
    <row r="28" spans="1:46">
      <c r="A28" s="1">
        <v>2013</v>
      </c>
      <c r="B28" s="1">
        <v>12</v>
      </c>
      <c r="D28" s="38">
        <v>143.1</v>
      </c>
      <c r="E28" s="35">
        <v>270.89999999999998</v>
      </c>
      <c r="F28" s="35">
        <v>170</v>
      </c>
      <c r="G28" s="12">
        <f t="shared" si="0"/>
        <v>152.3134</v>
      </c>
      <c r="H28" s="37">
        <f t="shared" si="1"/>
        <v>143.1</v>
      </c>
      <c r="I28" s="13">
        <f t="shared" si="10"/>
        <v>6.4384346610761867</v>
      </c>
      <c r="J28" s="13">
        <f t="shared" si="33"/>
        <v>135.44583333333335</v>
      </c>
      <c r="K28" s="33">
        <f t="shared" si="18"/>
        <v>139.63743333333332</v>
      </c>
      <c r="L28" s="13">
        <f t="shared" si="19"/>
        <v>3.0946688405574037</v>
      </c>
      <c r="M28" s="12">
        <f t="shared" si="2"/>
        <v>149</v>
      </c>
      <c r="N28" s="37">
        <f t="shared" si="3"/>
        <v>143.1</v>
      </c>
      <c r="O28" s="13">
        <f t="shared" si="11"/>
        <v>4.1229909154437507</v>
      </c>
      <c r="P28" s="13">
        <f t="shared" si="20"/>
        <v>135.44583333333335</v>
      </c>
      <c r="Q28" s="33">
        <f t="shared" si="21"/>
        <v>139.52916666666667</v>
      </c>
      <c r="R28" s="13">
        <f t="shared" si="22"/>
        <v>3.0147352877841485</v>
      </c>
      <c r="S28" s="12"/>
      <c r="T28" s="12">
        <f t="shared" si="12"/>
        <v>151.22980000000001</v>
      </c>
      <c r="U28" s="37">
        <f t="shared" si="4"/>
        <v>143.1</v>
      </c>
      <c r="V28" s="13">
        <f t="shared" si="23"/>
        <v>5.6812019566736751</v>
      </c>
      <c r="W28" s="13">
        <f t="shared" si="34"/>
        <v>135.44583333333335</v>
      </c>
      <c r="X28" s="33">
        <f t="shared" si="24"/>
        <v>138.70936666666665</v>
      </c>
      <c r="Y28" s="13">
        <f t="shared" si="25"/>
        <v>2.4094748823330008</v>
      </c>
      <c r="AA28" s="12">
        <f t="shared" si="13"/>
        <v>153.39699999999999</v>
      </c>
      <c r="AB28" s="37">
        <f t="shared" si="6"/>
        <v>143.1</v>
      </c>
      <c r="AC28" s="13">
        <f t="shared" si="26"/>
        <v>7.1956673654786698</v>
      </c>
      <c r="AD28" s="13">
        <f t="shared" si="35"/>
        <v>135.44583333333335</v>
      </c>
      <c r="AE28" s="33">
        <f t="shared" si="27"/>
        <v>140.56550000000001</v>
      </c>
      <c r="AF28" s="13">
        <f t="shared" si="28"/>
        <v>3.7798627987817923</v>
      </c>
      <c r="AH28" s="12">
        <f t="shared" si="14"/>
        <v>148.15</v>
      </c>
      <c r="AI28" s="37">
        <f t="shared" si="8"/>
        <v>143.1</v>
      </c>
      <c r="AJ28" s="13">
        <f t="shared" si="15"/>
        <v>3.529000698812041</v>
      </c>
      <c r="AK28" s="13">
        <f t="shared" si="36"/>
        <v>135.44583333333335</v>
      </c>
      <c r="AL28" s="33">
        <f t="shared" si="29"/>
        <v>138.773875</v>
      </c>
      <c r="AM28" s="13">
        <f t="shared" si="30"/>
        <v>2.4571015473590023</v>
      </c>
      <c r="AO28" s="12">
        <f t="shared" si="16"/>
        <v>149.85</v>
      </c>
      <c r="AP28" s="37">
        <f t="shared" si="9"/>
        <v>143.1</v>
      </c>
      <c r="AQ28" s="13">
        <f t="shared" si="17"/>
        <v>4.7169811320754889</v>
      </c>
      <c r="AR28" s="13">
        <f t="shared" si="37"/>
        <v>135.44583333333335</v>
      </c>
      <c r="AS28" s="33">
        <f t="shared" si="31"/>
        <v>140.28445833333333</v>
      </c>
      <c r="AT28" s="13">
        <f t="shared" si="32"/>
        <v>3.5723690282092946</v>
      </c>
    </row>
    <row r="29" spans="1:46">
      <c r="A29" s="1">
        <v>2014</v>
      </c>
      <c r="B29" s="1">
        <v>1</v>
      </c>
      <c r="C29">
        <v>2014</v>
      </c>
      <c r="D29" s="38">
        <v>152.4</v>
      </c>
      <c r="E29" s="35">
        <v>269.10000000000002</v>
      </c>
      <c r="F29" s="35">
        <v>186.7</v>
      </c>
      <c r="G29" s="12">
        <f t="shared" si="0"/>
        <v>151.72660000000002</v>
      </c>
      <c r="H29" s="37">
        <f t="shared" si="1"/>
        <v>152.4</v>
      </c>
      <c r="I29" s="13">
        <f t="shared" si="10"/>
        <v>-0.44186351706035509</v>
      </c>
      <c r="J29" s="13">
        <f t="shared" si="33"/>
        <v>136.88750000000002</v>
      </c>
      <c r="K29" s="33">
        <f t="shared" si="18"/>
        <v>140.60185000000001</v>
      </c>
      <c r="L29" s="13">
        <f t="shared" si="19"/>
        <v>2.713432563236239</v>
      </c>
      <c r="M29" s="12">
        <f t="shared" si="2"/>
        <v>157.35</v>
      </c>
      <c r="N29" s="37">
        <f t="shared" si="3"/>
        <v>152.4</v>
      </c>
      <c r="O29" s="13">
        <f t="shared" si="11"/>
        <v>3.2480314960629926</v>
      </c>
      <c r="P29" s="13">
        <f t="shared" si="20"/>
        <v>136.88750000000002</v>
      </c>
      <c r="Q29" s="33">
        <f t="shared" si="21"/>
        <v>141.78541666666669</v>
      </c>
      <c r="R29" s="13">
        <f t="shared" si="22"/>
        <v>3.5780598423279457</v>
      </c>
      <c r="S29" s="12"/>
      <c r="T29" s="12">
        <f t="shared" si="12"/>
        <v>150.65020000000001</v>
      </c>
      <c r="U29" s="37">
        <f t="shared" si="4"/>
        <v>152.4</v>
      </c>
      <c r="V29" s="13">
        <f t="shared" si="23"/>
        <v>-1.1481627296587931</v>
      </c>
      <c r="W29" s="13">
        <f t="shared" si="34"/>
        <v>136.88750000000002</v>
      </c>
      <c r="X29" s="33">
        <f t="shared" si="24"/>
        <v>139.66195000000002</v>
      </c>
      <c r="Y29" s="13">
        <f t="shared" si="25"/>
        <v>2.0268103369555348</v>
      </c>
      <c r="AA29" s="12">
        <f t="shared" si="13"/>
        <v>152.803</v>
      </c>
      <c r="AB29" s="37">
        <f t="shared" si="6"/>
        <v>152.4</v>
      </c>
      <c r="AC29" s="13">
        <f t="shared" si="26"/>
        <v>0.26443569553804025</v>
      </c>
      <c r="AD29" s="13">
        <f t="shared" si="35"/>
        <v>136.88750000000002</v>
      </c>
      <c r="AE29" s="33">
        <f t="shared" si="27"/>
        <v>141.54175000000001</v>
      </c>
      <c r="AF29" s="13">
        <f t="shared" si="28"/>
        <v>3.4000547895169291</v>
      </c>
      <c r="AH29" s="12">
        <f t="shared" si="14"/>
        <v>156.41649999999998</v>
      </c>
      <c r="AI29" s="37">
        <f t="shared" si="8"/>
        <v>152.4</v>
      </c>
      <c r="AJ29" s="13">
        <f t="shared" si="15"/>
        <v>2.6354986876640112</v>
      </c>
      <c r="AK29" s="13">
        <f t="shared" si="36"/>
        <v>136.88750000000002</v>
      </c>
      <c r="AL29" s="33">
        <f t="shared" si="29"/>
        <v>141.00756249999998</v>
      </c>
      <c r="AM29" s="13">
        <f t="shared" si="30"/>
        <v>3.0098164551182265</v>
      </c>
      <c r="AO29" s="12">
        <f t="shared" si="16"/>
        <v>158.2835</v>
      </c>
      <c r="AP29" s="37">
        <f t="shared" si="9"/>
        <v>152.4</v>
      </c>
      <c r="AQ29" s="13">
        <f t="shared" si="17"/>
        <v>3.8605643044619313</v>
      </c>
      <c r="AR29" s="13">
        <f t="shared" si="37"/>
        <v>136.88750000000002</v>
      </c>
      <c r="AS29" s="33">
        <f t="shared" si="31"/>
        <v>142.56327083333335</v>
      </c>
      <c r="AT29" s="13">
        <f t="shared" si="32"/>
        <v>4.1463032295376365</v>
      </c>
    </row>
    <row r="30" spans="1:46">
      <c r="A30" s="1">
        <v>2014</v>
      </c>
      <c r="B30" s="1">
        <v>2</v>
      </c>
      <c r="D30" s="38">
        <v>166.3</v>
      </c>
      <c r="E30" s="35">
        <v>328.7</v>
      </c>
      <c r="F30" s="35">
        <v>221.6</v>
      </c>
      <c r="G30" s="12">
        <f t="shared" si="0"/>
        <v>171.15620000000001</v>
      </c>
      <c r="H30" s="37">
        <f t="shared" si="1"/>
        <v>166.3</v>
      </c>
      <c r="I30" s="13">
        <f t="shared" si="10"/>
        <v>2.9201443174984973</v>
      </c>
      <c r="J30" s="13">
        <f t="shared" si="33"/>
        <v>138.22499999999999</v>
      </c>
      <c r="K30" s="33">
        <f t="shared" si="18"/>
        <v>141.38425000000001</v>
      </c>
      <c r="L30" s="13">
        <f t="shared" si="19"/>
        <v>2.2855850967625315</v>
      </c>
      <c r="M30" s="12">
        <f t="shared" si="2"/>
        <v>174.8</v>
      </c>
      <c r="N30" s="37">
        <f t="shared" si="3"/>
        <v>166.3</v>
      </c>
      <c r="O30" s="13">
        <f t="shared" si="11"/>
        <v>5.1112447384245314</v>
      </c>
      <c r="P30" s="13">
        <f t="shared" si="20"/>
        <v>138.22499999999999</v>
      </c>
      <c r="Q30" s="33">
        <f t="shared" si="21"/>
        <v>143.53750000000002</v>
      </c>
      <c r="R30" s="13">
        <f t="shared" si="22"/>
        <v>3.8433713148851751</v>
      </c>
      <c r="S30" s="12"/>
      <c r="T30" s="12">
        <f t="shared" si="12"/>
        <v>169.84139999999999</v>
      </c>
      <c r="U30" s="37">
        <f t="shared" si="4"/>
        <v>166.3</v>
      </c>
      <c r="V30" s="13">
        <f t="shared" si="23"/>
        <v>2.1295249549007735</v>
      </c>
      <c r="W30" s="13">
        <f t="shared" si="34"/>
        <v>138.22499999999999</v>
      </c>
      <c r="X30" s="33">
        <f t="shared" si="24"/>
        <v>140.43475000000001</v>
      </c>
      <c r="Y30" s="13">
        <f t="shared" si="25"/>
        <v>1.5986616024597566</v>
      </c>
      <c r="AA30" s="12">
        <f t="shared" si="13"/>
        <v>172.471</v>
      </c>
      <c r="AB30" s="37">
        <f t="shared" si="6"/>
        <v>166.3</v>
      </c>
      <c r="AC30" s="13">
        <f t="shared" si="26"/>
        <v>3.7107636800961927</v>
      </c>
      <c r="AD30" s="13">
        <f t="shared" si="35"/>
        <v>138.22499999999999</v>
      </c>
      <c r="AE30" s="33">
        <f t="shared" si="27"/>
        <v>142.33375000000001</v>
      </c>
      <c r="AF30" s="13">
        <f t="shared" si="28"/>
        <v>2.9725085910653064</v>
      </c>
      <c r="AH30" s="12">
        <f t="shared" si="14"/>
        <v>173.69200000000001</v>
      </c>
      <c r="AI30" s="37">
        <f t="shared" si="8"/>
        <v>166.3</v>
      </c>
      <c r="AJ30" s="13">
        <f t="shared" si="15"/>
        <v>4.4449789536981257</v>
      </c>
      <c r="AK30" s="13">
        <f t="shared" si="36"/>
        <v>138.22499999999999</v>
      </c>
      <c r="AL30" s="33">
        <f t="shared" si="29"/>
        <v>142.74212500000002</v>
      </c>
      <c r="AM30" s="13">
        <f t="shared" si="30"/>
        <v>3.2679508048471888</v>
      </c>
      <c r="AO30" s="12">
        <f t="shared" si="16"/>
        <v>175.90800000000002</v>
      </c>
      <c r="AP30" s="37">
        <f t="shared" si="9"/>
        <v>166.3</v>
      </c>
      <c r="AQ30" s="13">
        <f t="shared" si="17"/>
        <v>5.7775105231509372</v>
      </c>
      <c r="AR30" s="13">
        <f t="shared" si="37"/>
        <v>138.22499999999999</v>
      </c>
      <c r="AS30" s="33">
        <f t="shared" si="31"/>
        <v>144.332875</v>
      </c>
      <c r="AT30" s="13">
        <f t="shared" si="32"/>
        <v>4.418791824923133</v>
      </c>
    </row>
    <row r="31" spans="1:46">
      <c r="A31" s="1">
        <v>2014</v>
      </c>
      <c r="B31" s="1">
        <v>3</v>
      </c>
      <c r="D31" s="38">
        <v>148.5</v>
      </c>
      <c r="E31" s="35">
        <v>290.7</v>
      </c>
      <c r="F31" s="35">
        <v>205.4</v>
      </c>
      <c r="G31" s="12">
        <f t="shared" si="0"/>
        <v>158.76819999999998</v>
      </c>
      <c r="H31" s="37">
        <f t="shared" si="1"/>
        <v>148.5</v>
      </c>
      <c r="I31" s="13">
        <f t="shared" si="10"/>
        <v>6.9146127946127791</v>
      </c>
      <c r="J31" s="13">
        <f t="shared" si="33"/>
        <v>140.47499999999999</v>
      </c>
      <c r="K31" s="33">
        <f t="shared" si="18"/>
        <v>143.29949999999999</v>
      </c>
      <c r="L31" s="13">
        <f t="shared" si="19"/>
        <v>2.0106780565936901</v>
      </c>
      <c r="M31" s="12">
        <f t="shared" si="2"/>
        <v>166.7</v>
      </c>
      <c r="N31" s="37">
        <f t="shared" si="3"/>
        <v>148.5</v>
      </c>
      <c r="O31" s="13">
        <f t="shared" si="11"/>
        <v>12.255892255892249</v>
      </c>
      <c r="P31" s="13">
        <f t="shared" si="20"/>
        <v>140.47499999999999</v>
      </c>
      <c r="Q31" s="33">
        <f t="shared" si="21"/>
        <v>146.31666666666669</v>
      </c>
      <c r="R31" s="13">
        <f t="shared" si="22"/>
        <v>4.1585098178798461</v>
      </c>
      <c r="S31" s="12"/>
      <c r="T31" s="12">
        <f t="shared" si="12"/>
        <v>157.6054</v>
      </c>
      <c r="U31" s="37">
        <f t="shared" si="4"/>
        <v>148.5</v>
      </c>
      <c r="V31" s="13">
        <f t="shared" si="23"/>
        <v>6.1315824915824919</v>
      </c>
      <c r="W31" s="13">
        <f t="shared" si="34"/>
        <v>140.47499999999999</v>
      </c>
      <c r="X31" s="33">
        <f t="shared" si="24"/>
        <v>142.32650000000001</v>
      </c>
      <c r="Y31" s="13">
        <f t="shared" si="25"/>
        <v>1.3180281188823812</v>
      </c>
      <c r="AA31" s="12">
        <f t="shared" si="13"/>
        <v>159.93099999999998</v>
      </c>
      <c r="AB31" s="37">
        <f t="shared" si="6"/>
        <v>148.5</v>
      </c>
      <c r="AC31" s="13">
        <f t="shared" si="26"/>
        <v>7.6976430976430947</v>
      </c>
      <c r="AD31" s="13">
        <f t="shared" si="35"/>
        <v>140.47499999999999</v>
      </c>
      <c r="AE31" s="33">
        <f t="shared" si="27"/>
        <v>144.27250000000001</v>
      </c>
      <c r="AF31" s="13">
        <f t="shared" si="28"/>
        <v>2.7033279943050417</v>
      </c>
      <c r="AH31" s="12">
        <f t="shared" si="14"/>
        <v>165.673</v>
      </c>
      <c r="AI31" s="37">
        <f t="shared" si="8"/>
        <v>148.5</v>
      </c>
      <c r="AJ31" s="13">
        <f t="shared" si="15"/>
        <v>11.564309764309755</v>
      </c>
      <c r="AK31" s="13">
        <f t="shared" si="36"/>
        <v>140.47499999999999</v>
      </c>
      <c r="AL31" s="33">
        <f t="shared" si="29"/>
        <v>145.49350000000001</v>
      </c>
      <c r="AM31" s="13">
        <f t="shared" si="30"/>
        <v>3.5725218010322237</v>
      </c>
      <c r="AO31" s="12">
        <f t="shared" si="16"/>
        <v>167.727</v>
      </c>
      <c r="AP31" s="37">
        <f t="shared" si="9"/>
        <v>148.5</v>
      </c>
      <c r="AQ31" s="13">
        <f t="shared" si="17"/>
        <v>12.947474747474757</v>
      </c>
      <c r="AR31" s="13">
        <f t="shared" si="37"/>
        <v>140.47499999999999</v>
      </c>
      <c r="AS31" s="33">
        <f t="shared" si="31"/>
        <v>147.13983333333334</v>
      </c>
      <c r="AT31" s="13">
        <f t="shared" si="32"/>
        <v>4.74449783472744</v>
      </c>
    </row>
    <row r="32" spans="1:46">
      <c r="A32" s="1">
        <v>2014</v>
      </c>
      <c r="B32" s="1">
        <v>4</v>
      </c>
      <c r="D32" s="38">
        <v>144.80000000000001</v>
      </c>
      <c r="E32" s="35">
        <v>253.6</v>
      </c>
      <c r="F32" s="35">
        <v>176.5</v>
      </c>
      <c r="G32" s="12">
        <f t="shared" si="0"/>
        <v>146.67360000000002</v>
      </c>
      <c r="H32" s="37">
        <f t="shared" si="1"/>
        <v>144.80000000000001</v>
      </c>
      <c r="I32" s="13">
        <f t="shared" si="10"/>
        <v>1.2939226519337126</v>
      </c>
      <c r="J32" s="13">
        <f t="shared" si="33"/>
        <v>143.22916666666666</v>
      </c>
      <c r="K32" s="33">
        <f t="shared" si="18"/>
        <v>144.94308333333336</v>
      </c>
      <c r="L32" s="13">
        <f t="shared" si="19"/>
        <v>1.1966254545454831</v>
      </c>
      <c r="M32" s="12">
        <f t="shared" si="2"/>
        <v>152.25</v>
      </c>
      <c r="N32" s="37">
        <f t="shared" si="3"/>
        <v>144.80000000000001</v>
      </c>
      <c r="O32" s="13">
        <f t="shared" si="11"/>
        <v>5.1450276243093924</v>
      </c>
      <c r="P32" s="13">
        <f t="shared" si="20"/>
        <v>143.22916666666666</v>
      </c>
      <c r="Q32" s="33">
        <f t="shared" si="21"/>
        <v>148.625</v>
      </c>
      <c r="R32" s="13">
        <f t="shared" si="22"/>
        <v>3.7672727272727258</v>
      </c>
      <c r="S32" s="12"/>
      <c r="T32" s="12">
        <f t="shared" si="12"/>
        <v>145.6592</v>
      </c>
      <c r="U32" s="37">
        <f t="shared" si="4"/>
        <v>144.80000000000001</v>
      </c>
      <c r="V32" s="13">
        <f t="shared" si="23"/>
        <v>0.59337016574585277</v>
      </c>
      <c r="W32" s="13">
        <f t="shared" si="34"/>
        <v>143.22916666666666</v>
      </c>
      <c r="X32" s="33">
        <f t="shared" si="24"/>
        <v>143.94991666666667</v>
      </c>
      <c r="Y32" s="13">
        <f t="shared" si="25"/>
        <v>0.50321454545454003</v>
      </c>
      <c r="AA32" s="12">
        <f t="shared" si="13"/>
        <v>147.68799999999999</v>
      </c>
      <c r="AB32" s="37">
        <f t="shared" si="6"/>
        <v>144.80000000000001</v>
      </c>
      <c r="AC32" s="13">
        <f t="shared" si="26"/>
        <v>1.9944751381215156</v>
      </c>
      <c r="AD32" s="13">
        <f t="shared" si="35"/>
        <v>143.22916666666666</v>
      </c>
      <c r="AE32" s="33">
        <f t="shared" si="27"/>
        <v>145.93625000000003</v>
      </c>
      <c r="AF32" s="13">
        <f t="shared" si="28"/>
        <v>1.8900363636363835</v>
      </c>
      <c r="AH32" s="12">
        <f t="shared" si="14"/>
        <v>151.36750000000001</v>
      </c>
      <c r="AI32" s="37">
        <f t="shared" si="8"/>
        <v>144.80000000000001</v>
      </c>
      <c r="AJ32" s="13">
        <f t="shared" si="15"/>
        <v>4.5355662983425304</v>
      </c>
      <c r="AK32" s="13">
        <f t="shared" si="36"/>
        <v>143.22916666666666</v>
      </c>
      <c r="AL32" s="33">
        <f t="shared" si="29"/>
        <v>147.77875000000003</v>
      </c>
      <c r="AM32" s="13">
        <f t="shared" si="30"/>
        <v>3.1764363636363839</v>
      </c>
      <c r="AO32" s="12">
        <f t="shared" si="16"/>
        <v>153.13249999999999</v>
      </c>
      <c r="AP32" s="37">
        <f t="shared" si="9"/>
        <v>144.80000000000001</v>
      </c>
      <c r="AQ32" s="13">
        <f t="shared" si="17"/>
        <v>5.7544889502762402</v>
      </c>
      <c r="AR32" s="13">
        <f t="shared" si="37"/>
        <v>143.22916666666666</v>
      </c>
      <c r="AS32" s="33">
        <f t="shared" si="31"/>
        <v>149.47125000000003</v>
      </c>
      <c r="AT32" s="13">
        <f t="shared" si="32"/>
        <v>4.3581090909091245</v>
      </c>
    </row>
    <row r="33" spans="1:46">
      <c r="A33" s="1">
        <v>2014</v>
      </c>
      <c r="B33" s="1">
        <v>5</v>
      </c>
      <c r="D33" s="38">
        <v>132.9</v>
      </c>
      <c r="E33" s="35">
        <v>238.4</v>
      </c>
      <c r="F33" s="35">
        <v>169.3</v>
      </c>
      <c r="G33" s="12">
        <f t="shared" si="0"/>
        <v>141.7184</v>
      </c>
      <c r="H33" s="37">
        <f t="shared" si="1"/>
        <v>132.9</v>
      </c>
      <c r="I33" s="13">
        <f t="shared" si="10"/>
        <v>6.6353649360421372</v>
      </c>
      <c r="J33" s="13">
        <f t="shared" si="33"/>
        <v>144.39583333333334</v>
      </c>
      <c r="K33" s="33">
        <f t="shared" si="18"/>
        <v>145.10744166666669</v>
      </c>
      <c r="L33" s="13">
        <f t="shared" si="19"/>
        <v>0.49281777521281356</v>
      </c>
      <c r="M33" s="12">
        <f t="shared" si="2"/>
        <v>148.65</v>
      </c>
      <c r="N33" s="37">
        <f t="shared" si="3"/>
        <v>132.9</v>
      </c>
      <c r="O33" s="13">
        <f t="shared" si="11"/>
        <v>11.851015801354393</v>
      </c>
      <c r="P33" s="13">
        <f t="shared" si="20"/>
        <v>144.39583333333334</v>
      </c>
      <c r="Q33" s="33">
        <f t="shared" si="21"/>
        <v>149.14374999999998</v>
      </c>
      <c r="R33" s="13">
        <f t="shared" si="22"/>
        <v>3.2881258115711915</v>
      </c>
      <c r="S33" s="12"/>
      <c r="T33" s="12">
        <f t="shared" si="12"/>
        <v>140.76480000000001</v>
      </c>
      <c r="U33" s="37">
        <f t="shared" si="4"/>
        <v>132.9</v>
      </c>
      <c r="V33" s="13">
        <f t="shared" si="23"/>
        <v>5.917832957110619</v>
      </c>
      <c r="W33" s="13">
        <f t="shared" si="34"/>
        <v>144.39583333333334</v>
      </c>
      <c r="X33" s="33">
        <f t="shared" si="24"/>
        <v>144.11225833333336</v>
      </c>
      <c r="Y33" s="13">
        <f t="shared" si="25"/>
        <v>-0.19638724570766897</v>
      </c>
      <c r="AA33" s="12">
        <f t="shared" si="13"/>
        <v>142.67200000000003</v>
      </c>
      <c r="AB33" s="37">
        <f t="shared" si="6"/>
        <v>132.9</v>
      </c>
      <c r="AC33" s="13">
        <f t="shared" si="26"/>
        <v>7.3528969149736696</v>
      </c>
      <c r="AD33" s="13">
        <f t="shared" si="35"/>
        <v>144.39583333333334</v>
      </c>
      <c r="AE33" s="33">
        <f t="shared" si="27"/>
        <v>146.10262500000002</v>
      </c>
      <c r="AF33" s="13">
        <f t="shared" si="28"/>
        <v>1.1820227961333103</v>
      </c>
      <c r="AH33" s="12">
        <f t="shared" si="14"/>
        <v>147.80349999999999</v>
      </c>
      <c r="AI33" s="37">
        <f t="shared" si="8"/>
        <v>132.9</v>
      </c>
      <c r="AJ33" s="13">
        <f t="shared" si="15"/>
        <v>11.214070729872063</v>
      </c>
      <c r="AK33" s="13">
        <f t="shared" si="36"/>
        <v>144.39583333333334</v>
      </c>
      <c r="AL33" s="33">
        <f t="shared" si="29"/>
        <v>148.29231250000001</v>
      </c>
      <c r="AM33" s="13">
        <f t="shared" si="30"/>
        <v>2.6984706391574065</v>
      </c>
      <c r="AO33" s="12">
        <f t="shared" si="16"/>
        <v>149.49650000000003</v>
      </c>
      <c r="AP33" s="37">
        <f t="shared" si="9"/>
        <v>132.9</v>
      </c>
      <c r="AQ33" s="13">
        <f t="shared" si="17"/>
        <v>12.487960872836723</v>
      </c>
      <c r="AR33" s="13">
        <f t="shared" si="37"/>
        <v>144.39583333333334</v>
      </c>
      <c r="AS33" s="33">
        <f t="shared" si="31"/>
        <v>149.99518750000001</v>
      </c>
      <c r="AT33" s="13">
        <f t="shared" si="32"/>
        <v>3.8777809839849908</v>
      </c>
    </row>
    <row r="34" spans="1:46">
      <c r="A34" s="1">
        <v>2014</v>
      </c>
      <c r="B34" s="1">
        <v>6</v>
      </c>
      <c r="D34" s="38">
        <v>125.8</v>
      </c>
      <c r="E34" s="35">
        <v>197.5</v>
      </c>
      <c r="F34" s="35">
        <v>144.9</v>
      </c>
      <c r="G34" s="12">
        <f t="shared" si="0"/>
        <v>128.38499999999999</v>
      </c>
      <c r="H34" s="37">
        <f t="shared" si="1"/>
        <v>125.8</v>
      </c>
      <c r="I34" s="13">
        <f t="shared" si="10"/>
        <v>2.054848966613676</v>
      </c>
      <c r="J34" s="13">
        <f t="shared" si="33"/>
        <v>145.10416666666669</v>
      </c>
      <c r="K34" s="33">
        <f t="shared" si="18"/>
        <v>144.85207500000001</v>
      </c>
      <c r="L34" s="13">
        <f t="shared" si="19"/>
        <v>-0.17373151471645087</v>
      </c>
      <c r="M34" s="12">
        <f t="shared" si="2"/>
        <v>136.44999999999999</v>
      </c>
      <c r="N34" s="37">
        <f t="shared" si="3"/>
        <v>125.8</v>
      </c>
      <c r="O34" s="13">
        <f t="shared" si="11"/>
        <v>8.465818759936397</v>
      </c>
      <c r="P34" s="13">
        <f t="shared" si="20"/>
        <v>145.10416666666669</v>
      </c>
      <c r="Q34" s="33">
        <f t="shared" si="21"/>
        <v>149.36458333333331</v>
      </c>
      <c r="R34" s="13">
        <f t="shared" si="22"/>
        <v>2.9361091170136149</v>
      </c>
      <c r="S34" s="12"/>
      <c r="T34" s="12">
        <f t="shared" si="12"/>
        <v>127.595</v>
      </c>
      <c r="U34" s="37">
        <f t="shared" si="4"/>
        <v>125.8</v>
      </c>
      <c r="V34" s="13">
        <f t="shared" si="23"/>
        <v>1.4268680445151034</v>
      </c>
      <c r="W34" s="13">
        <f t="shared" si="34"/>
        <v>145.10416666666669</v>
      </c>
      <c r="X34" s="33">
        <f t="shared" si="24"/>
        <v>143.86002500000001</v>
      </c>
      <c r="Y34" s="13">
        <f t="shared" si="25"/>
        <v>-0.85741277817660944</v>
      </c>
      <c r="AA34" s="12">
        <f t="shared" si="13"/>
        <v>129.17500000000001</v>
      </c>
      <c r="AB34" s="37">
        <f t="shared" si="6"/>
        <v>125.8</v>
      </c>
      <c r="AC34" s="13">
        <f t="shared" si="26"/>
        <v>2.6828298887122486</v>
      </c>
      <c r="AD34" s="13">
        <f t="shared" si="35"/>
        <v>145.10416666666669</v>
      </c>
      <c r="AE34" s="33">
        <f t="shared" si="27"/>
        <v>145.84412499999999</v>
      </c>
      <c r="AF34" s="13">
        <f t="shared" si="28"/>
        <v>0.50994974874369348</v>
      </c>
      <c r="AH34" s="12">
        <f t="shared" si="14"/>
        <v>135.72550000000001</v>
      </c>
      <c r="AI34" s="37">
        <f t="shared" si="8"/>
        <v>125.8</v>
      </c>
      <c r="AJ34" s="13">
        <f t="shared" si="15"/>
        <v>7.889904610492863</v>
      </c>
      <c r="AK34" s="13">
        <f t="shared" si="36"/>
        <v>145.10416666666669</v>
      </c>
      <c r="AL34" s="33">
        <f t="shared" si="29"/>
        <v>148.51093750000001</v>
      </c>
      <c r="AM34" s="13">
        <f t="shared" si="30"/>
        <v>2.3478104809762925</v>
      </c>
      <c r="AO34" s="12">
        <f t="shared" si="16"/>
        <v>137.17450000000002</v>
      </c>
      <c r="AP34" s="37">
        <f t="shared" si="9"/>
        <v>125.8</v>
      </c>
      <c r="AQ34" s="13">
        <f t="shared" si="17"/>
        <v>9.0417329093800021</v>
      </c>
      <c r="AR34" s="13">
        <f t="shared" si="37"/>
        <v>145.10416666666669</v>
      </c>
      <c r="AS34" s="33">
        <f t="shared" si="31"/>
        <v>150.2182291666667</v>
      </c>
      <c r="AT34" s="13">
        <f t="shared" si="32"/>
        <v>3.5244077530509799</v>
      </c>
    </row>
    <row r="35" spans="1:46">
      <c r="A35" s="1">
        <v>2014</v>
      </c>
      <c r="B35" s="1">
        <v>7</v>
      </c>
      <c r="D35" s="38">
        <v>141.80000000000001</v>
      </c>
      <c r="E35" s="35">
        <v>227.9</v>
      </c>
      <c r="F35" s="35">
        <v>156.1</v>
      </c>
      <c r="G35" s="12">
        <f t="shared" si="0"/>
        <v>138.2954</v>
      </c>
      <c r="H35" s="37">
        <f t="shared" si="1"/>
        <v>141.80000000000001</v>
      </c>
      <c r="I35" s="13">
        <f t="shared" si="10"/>
        <v>-2.4715091678420293</v>
      </c>
      <c r="J35" s="13">
        <f t="shared" si="33"/>
        <v>144.92083333333335</v>
      </c>
      <c r="K35" s="33">
        <f t="shared" si="18"/>
        <v>143.56573333333333</v>
      </c>
      <c r="L35" s="13">
        <f t="shared" si="19"/>
        <v>-0.93506224662893089</v>
      </c>
      <c r="M35" s="12">
        <f t="shared" si="2"/>
        <v>142.05000000000001</v>
      </c>
      <c r="N35" s="37">
        <f t="shared" si="3"/>
        <v>141.80000000000001</v>
      </c>
      <c r="O35" s="13">
        <f t="shared" si="11"/>
        <v>0.17630465444287324</v>
      </c>
      <c r="P35" s="13">
        <f t="shared" si="20"/>
        <v>144.92083333333335</v>
      </c>
      <c r="Q35" s="33">
        <f t="shared" si="21"/>
        <v>148.23958333333331</v>
      </c>
      <c r="R35" s="13">
        <f t="shared" si="22"/>
        <v>2.2900434145078918</v>
      </c>
      <c r="S35" s="12"/>
      <c r="T35" s="12">
        <f t="shared" si="12"/>
        <v>137.38380000000001</v>
      </c>
      <c r="U35" s="37">
        <f t="shared" si="4"/>
        <v>141.80000000000001</v>
      </c>
      <c r="V35" s="13">
        <f t="shared" si="23"/>
        <v>-3.1143864598025459</v>
      </c>
      <c r="W35" s="13">
        <f t="shared" si="34"/>
        <v>144.92083333333335</v>
      </c>
      <c r="X35" s="33">
        <f t="shared" si="24"/>
        <v>142.58946666666668</v>
      </c>
      <c r="Y35" s="13">
        <f t="shared" si="25"/>
        <v>-1.6087174031798952</v>
      </c>
      <c r="AA35" s="12">
        <f t="shared" si="13"/>
        <v>139.20699999999999</v>
      </c>
      <c r="AB35" s="37">
        <f t="shared" si="6"/>
        <v>141.80000000000001</v>
      </c>
      <c r="AC35" s="13">
        <f t="shared" si="26"/>
        <v>-1.8286318758815412</v>
      </c>
      <c r="AD35" s="13">
        <f t="shared" si="35"/>
        <v>144.92083333333335</v>
      </c>
      <c r="AE35" s="33">
        <f t="shared" si="27"/>
        <v>144.542</v>
      </c>
      <c r="AF35" s="13">
        <f t="shared" si="28"/>
        <v>-0.26140709007792395</v>
      </c>
      <c r="AH35" s="12">
        <f t="shared" si="14"/>
        <v>141.26949999999999</v>
      </c>
      <c r="AI35" s="37">
        <f t="shared" si="8"/>
        <v>141.80000000000001</v>
      </c>
      <c r="AJ35" s="13">
        <f t="shared" si="15"/>
        <v>-0.37411847672780141</v>
      </c>
      <c r="AK35" s="13">
        <f t="shared" si="36"/>
        <v>144.92083333333335</v>
      </c>
      <c r="AL35" s="33">
        <f t="shared" si="29"/>
        <v>147.39718749999997</v>
      </c>
      <c r="AM35" s="13">
        <f t="shared" si="30"/>
        <v>1.708763405307451</v>
      </c>
      <c r="AO35" s="12">
        <f t="shared" si="16"/>
        <v>142.8305</v>
      </c>
      <c r="AP35" s="37">
        <f t="shared" si="9"/>
        <v>141.80000000000001</v>
      </c>
      <c r="AQ35" s="13">
        <f t="shared" si="17"/>
        <v>0.72672778561353368</v>
      </c>
      <c r="AR35" s="13">
        <f t="shared" si="37"/>
        <v>144.92083333333335</v>
      </c>
      <c r="AS35" s="33">
        <f t="shared" si="31"/>
        <v>149.08197916666668</v>
      </c>
      <c r="AT35" s="13">
        <f t="shared" si="32"/>
        <v>2.8713234237083469</v>
      </c>
    </row>
    <row r="36" spans="1:46">
      <c r="A36" s="1">
        <v>2014</v>
      </c>
      <c r="B36" s="1">
        <v>8</v>
      </c>
      <c r="D36" s="38">
        <v>127.9</v>
      </c>
      <c r="E36" s="35">
        <v>203.3</v>
      </c>
      <c r="F36" s="35">
        <v>136.5</v>
      </c>
      <c r="G36" s="12">
        <f t="shared" si="0"/>
        <v>130.2758</v>
      </c>
      <c r="H36" s="37">
        <f t="shared" si="1"/>
        <v>127.9</v>
      </c>
      <c r="I36" s="13">
        <f t="shared" si="10"/>
        <v>1.857544956997657</v>
      </c>
      <c r="J36" s="13">
        <f t="shared" si="33"/>
        <v>142.61250000000001</v>
      </c>
      <c r="K36" s="33">
        <f t="shared" si="18"/>
        <v>140.56110000000001</v>
      </c>
      <c r="L36" s="13">
        <f t="shared" si="19"/>
        <v>-1.4384433342098362</v>
      </c>
      <c r="M36" s="12">
        <f t="shared" si="2"/>
        <v>132.25</v>
      </c>
      <c r="N36" s="37">
        <f t="shared" si="3"/>
        <v>127.9</v>
      </c>
      <c r="O36" s="13">
        <f t="shared" si="11"/>
        <v>3.4010946051602673</v>
      </c>
      <c r="P36" s="13">
        <f t="shared" si="20"/>
        <v>142.61250000000001</v>
      </c>
      <c r="Q36" s="33">
        <f t="shared" si="21"/>
        <v>145.08541666666665</v>
      </c>
      <c r="R36" s="13">
        <f t="shared" si="22"/>
        <v>1.7340111607794739</v>
      </c>
      <c r="S36" s="12"/>
      <c r="T36" s="12">
        <f t="shared" si="12"/>
        <v>129.46260000000001</v>
      </c>
      <c r="U36" s="37">
        <f t="shared" si="4"/>
        <v>127.9</v>
      </c>
      <c r="V36" s="13">
        <f t="shared" si="23"/>
        <v>1.2217357310398711</v>
      </c>
      <c r="W36" s="13">
        <f t="shared" si="34"/>
        <v>142.61250000000001</v>
      </c>
      <c r="X36" s="33">
        <f t="shared" si="24"/>
        <v>139.62170000000003</v>
      </c>
      <c r="Y36" s="13">
        <f t="shared" si="25"/>
        <v>-2.0971513717240668</v>
      </c>
      <c r="AA36" s="12">
        <f t="shared" si="13"/>
        <v>131.089</v>
      </c>
      <c r="AB36" s="37">
        <f t="shared" si="6"/>
        <v>127.9</v>
      </c>
      <c r="AC36" s="13">
        <f t="shared" si="26"/>
        <v>2.4933541829554144</v>
      </c>
      <c r="AD36" s="13">
        <f t="shared" si="35"/>
        <v>142.61250000000001</v>
      </c>
      <c r="AE36" s="33">
        <f t="shared" si="27"/>
        <v>141.50050000000002</v>
      </c>
      <c r="AF36" s="13">
        <f t="shared" si="28"/>
        <v>-0.77973529669557706</v>
      </c>
      <c r="AH36" s="12">
        <f t="shared" si="14"/>
        <v>131.5675</v>
      </c>
      <c r="AI36" s="37">
        <f t="shared" si="8"/>
        <v>127.9</v>
      </c>
      <c r="AJ36" s="13">
        <f t="shared" si="15"/>
        <v>2.8674745895230558</v>
      </c>
      <c r="AK36" s="13">
        <f t="shared" si="36"/>
        <v>142.61250000000001</v>
      </c>
      <c r="AL36" s="33">
        <f t="shared" si="29"/>
        <v>144.27456249999997</v>
      </c>
      <c r="AM36" s="13">
        <f t="shared" si="30"/>
        <v>1.1654395652554825</v>
      </c>
      <c r="AO36" s="12">
        <f t="shared" si="16"/>
        <v>132.9325</v>
      </c>
      <c r="AP36" s="37">
        <f t="shared" si="9"/>
        <v>127.9</v>
      </c>
      <c r="AQ36" s="13">
        <f t="shared" si="17"/>
        <v>3.9347146207974788</v>
      </c>
      <c r="AR36" s="13">
        <f t="shared" si="37"/>
        <v>142.61250000000001</v>
      </c>
      <c r="AS36" s="33">
        <f t="shared" si="31"/>
        <v>145.89627083333332</v>
      </c>
      <c r="AT36" s="13">
        <f t="shared" si="32"/>
        <v>2.3025827563034795</v>
      </c>
    </row>
    <row r="37" spans="1:46">
      <c r="A37" s="1">
        <v>2014</v>
      </c>
      <c r="B37" s="1">
        <v>9</v>
      </c>
      <c r="D37" s="38">
        <v>148.1</v>
      </c>
      <c r="E37" s="35">
        <v>249.7</v>
      </c>
      <c r="F37" s="35">
        <v>173.5</v>
      </c>
      <c r="G37" s="12">
        <f t="shared" ref="G37:G68" si="38">E37*0.326+64</f>
        <v>145.40219999999999</v>
      </c>
      <c r="H37" s="37">
        <f t="shared" ref="H37:H68" si="39">D37</f>
        <v>148.1</v>
      </c>
      <c r="I37" s="13">
        <f t="shared" si="10"/>
        <v>-1.8216070222822509</v>
      </c>
      <c r="J37" s="13">
        <f t="shared" si="33"/>
        <v>139.9375</v>
      </c>
      <c r="K37" s="33">
        <f t="shared" si="18"/>
        <v>136.75912500000001</v>
      </c>
      <c r="L37" s="13">
        <f t="shared" si="19"/>
        <v>-2.2712818222420594</v>
      </c>
      <c r="M37" s="12">
        <f t="shared" ref="M37:M68" si="40">F37*0.5+64</f>
        <v>150.75</v>
      </c>
      <c r="N37" s="37">
        <f t="shared" ref="N37:N68" si="41">D37</f>
        <v>148.1</v>
      </c>
      <c r="O37" s="13">
        <f t="shared" si="11"/>
        <v>1.7893315327481361</v>
      </c>
      <c r="P37" s="13">
        <f t="shared" si="20"/>
        <v>139.9375</v>
      </c>
      <c r="Q37" s="33">
        <f t="shared" si="21"/>
        <v>140.98541666666665</v>
      </c>
      <c r="R37" s="13">
        <f t="shared" si="22"/>
        <v>0.74884621110614091</v>
      </c>
      <c r="S37" s="12"/>
      <c r="T37" s="12">
        <f t="shared" si="12"/>
        <v>144.4034</v>
      </c>
      <c r="U37" s="37">
        <f t="shared" ref="U37:U68" si="42">N37</f>
        <v>148.1</v>
      </c>
      <c r="V37" s="13">
        <f t="shared" si="23"/>
        <v>-2.4960162052666988</v>
      </c>
      <c r="W37" s="13">
        <f t="shared" si="34"/>
        <v>139.9375</v>
      </c>
      <c r="X37" s="33">
        <f t="shared" si="24"/>
        <v>135.86637499999998</v>
      </c>
      <c r="Y37" s="13">
        <f t="shared" si="25"/>
        <v>-2.9092451987494599</v>
      </c>
      <c r="AA37" s="12">
        <f t="shared" si="13"/>
        <v>146.40100000000001</v>
      </c>
      <c r="AB37" s="37">
        <f t="shared" ref="AB37:AB68" si="43">U37</f>
        <v>148.1</v>
      </c>
      <c r="AC37" s="13">
        <f t="shared" si="26"/>
        <v>-1.1471978392977604</v>
      </c>
      <c r="AD37" s="13">
        <f t="shared" si="35"/>
        <v>139.9375</v>
      </c>
      <c r="AE37" s="33">
        <f t="shared" si="27"/>
        <v>137.65187500000002</v>
      </c>
      <c r="AF37" s="13">
        <f t="shared" si="28"/>
        <v>-1.6333184457346874</v>
      </c>
      <c r="AH37" s="12">
        <f t="shared" si="14"/>
        <v>149.88249999999999</v>
      </c>
      <c r="AI37" s="37">
        <f t="shared" ref="AI37:AI68" si="44">AB37</f>
        <v>148.1</v>
      </c>
      <c r="AJ37" s="13">
        <f t="shared" si="15"/>
        <v>1.2035786630654854</v>
      </c>
      <c r="AK37" s="13">
        <f t="shared" si="36"/>
        <v>139.9375</v>
      </c>
      <c r="AL37" s="33">
        <f t="shared" si="29"/>
        <v>140.2155625</v>
      </c>
      <c r="AM37" s="13">
        <f t="shared" si="30"/>
        <v>0.19870477891916494</v>
      </c>
      <c r="AO37" s="12">
        <f t="shared" si="16"/>
        <v>151.61750000000001</v>
      </c>
      <c r="AP37" s="37">
        <f t="shared" ref="AP37:AP68" si="45">AI37</f>
        <v>148.1</v>
      </c>
      <c r="AQ37" s="13">
        <f t="shared" si="17"/>
        <v>2.3750844024307867</v>
      </c>
      <c r="AR37" s="13">
        <f t="shared" si="37"/>
        <v>139.9375</v>
      </c>
      <c r="AS37" s="33">
        <f t="shared" si="31"/>
        <v>141.75527083333336</v>
      </c>
      <c r="AT37" s="13">
        <f t="shared" si="32"/>
        <v>1.2989876432931453</v>
      </c>
    </row>
    <row r="38" spans="1:46">
      <c r="A38" s="1">
        <v>2014</v>
      </c>
      <c r="B38" s="1">
        <v>10</v>
      </c>
      <c r="D38" s="38">
        <v>152.9</v>
      </c>
      <c r="E38" s="35">
        <v>213.3</v>
      </c>
      <c r="F38" s="35">
        <v>147.19999999999999</v>
      </c>
      <c r="G38" s="12">
        <f t="shared" si="38"/>
        <v>133.53579999999999</v>
      </c>
      <c r="H38" s="37">
        <f t="shared" si="39"/>
        <v>152.9</v>
      </c>
      <c r="I38" s="13">
        <f t="shared" si="10"/>
        <v>-12.664617396991503</v>
      </c>
      <c r="J38" s="13">
        <f t="shared" si="33"/>
        <v>138.31249999999997</v>
      </c>
      <c r="K38" s="33">
        <f t="shared" si="18"/>
        <v>134.51515833333332</v>
      </c>
      <c r="L38" s="13">
        <f t="shared" si="19"/>
        <v>-2.7454797409248215</v>
      </c>
      <c r="M38" s="12">
        <f t="shared" si="40"/>
        <v>137.6</v>
      </c>
      <c r="N38" s="37">
        <f t="shared" si="41"/>
        <v>152.9</v>
      </c>
      <c r="O38" s="13">
        <f t="shared" si="11"/>
        <v>-10.006540222367562</v>
      </c>
      <c r="P38" s="13">
        <f t="shared" si="20"/>
        <v>138.31249999999997</v>
      </c>
      <c r="Q38" s="33">
        <f t="shared" si="21"/>
        <v>138.35208333333335</v>
      </c>
      <c r="R38" s="13">
        <f t="shared" si="22"/>
        <v>2.8618767886754881E-2</v>
      </c>
      <c r="S38" s="12"/>
      <c r="T38" s="12">
        <f t="shared" si="12"/>
        <v>132.68260000000001</v>
      </c>
      <c r="U38" s="37">
        <f t="shared" si="42"/>
        <v>152.9</v>
      </c>
      <c r="V38" s="13">
        <f t="shared" si="23"/>
        <v>-13.222629169391752</v>
      </c>
      <c r="W38" s="13">
        <f t="shared" si="34"/>
        <v>138.31249999999997</v>
      </c>
      <c r="X38" s="33">
        <f t="shared" si="24"/>
        <v>133.64994166666665</v>
      </c>
      <c r="Y38" s="13">
        <f t="shared" si="25"/>
        <v>-3.3710317818948567</v>
      </c>
      <c r="AA38" s="12">
        <f t="shared" si="13"/>
        <v>134.38900000000001</v>
      </c>
      <c r="AB38" s="37">
        <f t="shared" si="43"/>
        <v>152.9</v>
      </c>
      <c r="AC38" s="13">
        <f t="shared" si="26"/>
        <v>-12.106605624591239</v>
      </c>
      <c r="AD38" s="13">
        <f t="shared" si="35"/>
        <v>138.31249999999997</v>
      </c>
      <c r="AE38" s="33">
        <f t="shared" si="27"/>
        <v>135.38037500000002</v>
      </c>
      <c r="AF38" s="13">
        <f t="shared" si="28"/>
        <v>-2.1199276999547862</v>
      </c>
      <c r="AH38" s="12">
        <f t="shared" si="14"/>
        <v>136.86399999999998</v>
      </c>
      <c r="AI38" s="37">
        <f t="shared" si="44"/>
        <v>152.9</v>
      </c>
      <c r="AJ38" s="13">
        <f t="shared" si="15"/>
        <v>-10.487900588620036</v>
      </c>
      <c r="AK38" s="13">
        <f t="shared" si="36"/>
        <v>138.31249999999997</v>
      </c>
      <c r="AL38" s="33">
        <f t="shared" si="29"/>
        <v>137.60856250000001</v>
      </c>
      <c r="AM38" s="13">
        <f t="shared" si="30"/>
        <v>-0.50894713059193464</v>
      </c>
      <c r="AO38" s="12">
        <f t="shared" si="16"/>
        <v>138.33600000000001</v>
      </c>
      <c r="AP38" s="37">
        <f t="shared" si="45"/>
        <v>152.9</v>
      </c>
      <c r="AQ38" s="13">
        <f t="shared" si="17"/>
        <v>-9.525179856115102</v>
      </c>
      <c r="AR38" s="13">
        <f t="shared" si="37"/>
        <v>138.31249999999997</v>
      </c>
      <c r="AS38" s="33">
        <f t="shared" si="31"/>
        <v>139.09560416666667</v>
      </c>
      <c r="AT38" s="13">
        <f t="shared" si="32"/>
        <v>0.5661846663654444</v>
      </c>
    </row>
    <row r="39" spans="1:46">
      <c r="A39" s="1">
        <v>2014</v>
      </c>
      <c r="B39" s="1">
        <v>11</v>
      </c>
      <c r="D39" s="38">
        <v>151.4</v>
      </c>
      <c r="E39" s="35">
        <v>248.1</v>
      </c>
      <c r="F39" s="35">
        <v>165</v>
      </c>
      <c r="G39" s="12">
        <f t="shared" si="38"/>
        <v>144.88060000000002</v>
      </c>
      <c r="H39" s="37">
        <f t="shared" si="39"/>
        <v>151.4</v>
      </c>
      <c r="I39" s="13">
        <f t="shared" si="10"/>
        <v>-4.3060766182298522</v>
      </c>
      <c r="J39" s="13">
        <f t="shared" si="33"/>
        <v>137.25416666666666</v>
      </c>
      <c r="K39" s="33">
        <f t="shared" si="18"/>
        <v>133.38638333333333</v>
      </c>
      <c r="L39" s="13">
        <f t="shared" si="19"/>
        <v>-2.8179715248474508</v>
      </c>
      <c r="M39" s="12">
        <f t="shared" si="40"/>
        <v>146.5</v>
      </c>
      <c r="N39" s="37">
        <f t="shared" si="41"/>
        <v>151.4</v>
      </c>
      <c r="O39" s="13">
        <f t="shared" si="11"/>
        <v>-3.2364597093791332</v>
      </c>
      <c r="P39" s="13">
        <f t="shared" si="20"/>
        <v>137.25416666666666</v>
      </c>
      <c r="Q39" s="33">
        <f t="shared" si="21"/>
        <v>136.91458333333335</v>
      </c>
      <c r="R39" s="13">
        <f t="shared" si="22"/>
        <v>-0.24741203970734205</v>
      </c>
      <c r="S39" s="12"/>
      <c r="T39" s="12">
        <f t="shared" si="12"/>
        <v>143.88819999999998</v>
      </c>
      <c r="U39" s="37">
        <f t="shared" si="42"/>
        <v>151.4</v>
      </c>
      <c r="V39" s="13">
        <f t="shared" si="23"/>
        <v>-4.9615587846763702</v>
      </c>
      <c r="W39" s="13">
        <f t="shared" si="34"/>
        <v>137.25416666666666</v>
      </c>
      <c r="X39" s="33">
        <f t="shared" si="24"/>
        <v>132.53501666666665</v>
      </c>
      <c r="Y39" s="13">
        <f t="shared" si="25"/>
        <v>-3.4382562763729254</v>
      </c>
      <c r="AA39" s="12">
        <f t="shared" si="13"/>
        <v>145.87299999999999</v>
      </c>
      <c r="AB39" s="37">
        <f t="shared" si="43"/>
        <v>151.4</v>
      </c>
      <c r="AC39" s="13">
        <f t="shared" si="26"/>
        <v>-3.6505944517833626</v>
      </c>
      <c r="AD39" s="13">
        <f t="shared" si="35"/>
        <v>137.25416666666666</v>
      </c>
      <c r="AE39" s="33">
        <f t="shared" si="27"/>
        <v>134.23775000000001</v>
      </c>
      <c r="AF39" s="13">
        <f t="shared" si="28"/>
        <v>-2.1976867733219905</v>
      </c>
      <c r="AH39" s="12">
        <f t="shared" si="14"/>
        <v>145.67500000000001</v>
      </c>
      <c r="AI39" s="37">
        <f t="shared" si="44"/>
        <v>151.4</v>
      </c>
      <c r="AJ39" s="13">
        <f t="shared" si="15"/>
        <v>-3.7813738441215321</v>
      </c>
      <c r="AK39" s="13">
        <f t="shared" si="36"/>
        <v>137.25416666666666</v>
      </c>
      <c r="AL39" s="33">
        <f t="shared" si="29"/>
        <v>136.18543750000001</v>
      </c>
      <c r="AM39" s="13">
        <f t="shared" si="30"/>
        <v>-0.7786497070519971</v>
      </c>
      <c r="AO39" s="12">
        <f t="shared" si="16"/>
        <v>147.32499999999999</v>
      </c>
      <c r="AP39" s="37">
        <f t="shared" si="45"/>
        <v>151.4</v>
      </c>
      <c r="AQ39" s="13">
        <f t="shared" si="17"/>
        <v>-2.6915455746367343</v>
      </c>
      <c r="AR39" s="13">
        <f t="shared" si="37"/>
        <v>137.25416666666666</v>
      </c>
      <c r="AS39" s="33">
        <f t="shared" si="31"/>
        <v>137.64372916666667</v>
      </c>
      <c r="AT39" s="13">
        <f t="shared" si="32"/>
        <v>0.28382562763728458</v>
      </c>
    </row>
    <row r="40" spans="1:46">
      <c r="A40" s="1">
        <v>2014</v>
      </c>
      <c r="B40" s="1">
        <v>12</v>
      </c>
      <c r="D40" s="38">
        <v>153.80000000000001</v>
      </c>
      <c r="E40" s="35">
        <v>240.8</v>
      </c>
      <c r="F40" s="35">
        <v>162.1</v>
      </c>
      <c r="G40" s="12">
        <f t="shared" si="38"/>
        <v>142.50080000000003</v>
      </c>
      <c r="H40" s="37">
        <f t="shared" si="39"/>
        <v>153.80000000000001</v>
      </c>
      <c r="I40" s="13">
        <f t="shared" si="10"/>
        <v>-7.3466840052015527</v>
      </c>
      <c r="J40" s="13">
        <f t="shared" si="33"/>
        <v>136.83749999999998</v>
      </c>
      <c r="K40" s="33">
        <f t="shared" si="18"/>
        <v>132.36491666666666</v>
      </c>
      <c r="L40" s="13">
        <f t="shared" si="19"/>
        <v>-3.2685362808684175</v>
      </c>
      <c r="M40" s="12">
        <f t="shared" si="40"/>
        <v>145.05000000000001</v>
      </c>
      <c r="N40" s="37">
        <f t="shared" si="41"/>
        <v>153.80000000000001</v>
      </c>
      <c r="O40" s="13">
        <f t="shared" si="11"/>
        <v>-5.6892067620286042</v>
      </c>
      <c r="P40" s="13">
        <f t="shared" si="20"/>
        <v>136.83749999999998</v>
      </c>
      <c r="Q40" s="33">
        <f t="shared" si="21"/>
        <v>135.35</v>
      </c>
      <c r="R40" s="13">
        <f t="shared" si="22"/>
        <v>-1.0870558143783597</v>
      </c>
      <c r="S40" s="12"/>
      <c r="T40" s="12">
        <f t="shared" si="12"/>
        <v>141.5376</v>
      </c>
      <c r="U40" s="37">
        <f t="shared" si="42"/>
        <v>153.80000000000001</v>
      </c>
      <c r="V40" s="13">
        <f t="shared" si="23"/>
        <v>-7.9729518855656778</v>
      </c>
      <c r="W40" s="13">
        <f t="shared" si="34"/>
        <v>136.83749999999998</v>
      </c>
      <c r="X40" s="33">
        <f t="shared" si="24"/>
        <v>131.52608333333333</v>
      </c>
      <c r="Y40" s="13">
        <f t="shared" si="25"/>
        <v>-3.8815505008982569</v>
      </c>
      <c r="AA40" s="12">
        <f t="shared" si="13"/>
        <v>143.464</v>
      </c>
      <c r="AB40" s="37">
        <f t="shared" si="43"/>
        <v>153.80000000000001</v>
      </c>
      <c r="AC40" s="13">
        <f t="shared" si="26"/>
        <v>-6.7204161248374561</v>
      </c>
      <c r="AD40" s="13">
        <f t="shared" si="35"/>
        <v>136.83749999999998</v>
      </c>
      <c r="AE40" s="33">
        <f t="shared" si="27"/>
        <v>133.20375000000001</v>
      </c>
      <c r="AF40" s="13">
        <f t="shared" si="28"/>
        <v>-2.6555220608385497</v>
      </c>
      <c r="AH40" s="12">
        <f t="shared" si="14"/>
        <v>144.23949999999999</v>
      </c>
      <c r="AI40" s="37">
        <f t="shared" si="44"/>
        <v>153.80000000000001</v>
      </c>
      <c r="AJ40" s="13">
        <f t="shared" si="15"/>
        <v>-6.2161898569571008</v>
      </c>
      <c r="AK40" s="13">
        <f t="shared" si="36"/>
        <v>136.83749999999998</v>
      </c>
      <c r="AL40" s="33">
        <f t="shared" si="29"/>
        <v>134.63650000000001</v>
      </c>
      <c r="AM40" s="13">
        <f t="shared" si="30"/>
        <v>-1.6084772083675603</v>
      </c>
      <c r="AO40" s="12">
        <f t="shared" si="16"/>
        <v>145.8605</v>
      </c>
      <c r="AP40" s="37">
        <f t="shared" si="45"/>
        <v>153.80000000000001</v>
      </c>
      <c r="AQ40" s="13">
        <f t="shared" si="17"/>
        <v>-5.162223667100136</v>
      </c>
      <c r="AR40" s="13">
        <f t="shared" si="37"/>
        <v>136.83749999999998</v>
      </c>
      <c r="AS40" s="33">
        <f t="shared" si="31"/>
        <v>136.0635</v>
      </c>
      <c r="AT40" s="13">
        <f t="shared" si="32"/>
        <v>-0.56563442038913081</v>
      </c>
    </row>
    <row r="41" spans="1:46">
      <c r="A41" s="1">
        <v>2015</v>
      </c>
      <c r="B41" s="1">
        <v>1</v>
      </c>
      <c r="C41">
        <v>2015</v>
      </c>
      <c r="D41" s="38">
        <v>137.30000000000001</v>
      </c>
      <c r="E41" s="35">
        <v>204.5</v>
      </c>
      <c r="F41" s="35">
        <v>140.6</v>
      </c>
      <c r="G41" s="12">
        <f t="shared" si="38"/>
        <v>130.667</v>
      </c>
      <c r="H41" s="37">
        <f t="shared" si="39"/>
        <v>137.30000000000001</v>
      </c>
      <c r="I41" s="13">
        <f t="shared" si="10"/>
        <v>-4.8310269482884252</v>
      </c>
      <c r="J41" s="13">
        <f t="shared" si="33"/>
        <v>135.55833333333331</v>
      </c>
      <c r="K41" s="33">
        <f t="shared" si="18"/>
        <v>130.81913333333333</v>
      </c>
      <c r="L41" s="13">
        <f t="shared" si="19"/>
        <v>-3.4960595069773035</v>
      </c>
      <c r="M41" s="12">
        <f t="shared" si="40"/>
        <v>134.30000000000001</v>
      </c>
      <c r="N41" s="37">
        <f t="shared" si="41"/>
        <v>137.30000000000001</v>
      </c>
      <c r="O41" s="13">
        <f t="shared" si="11"/>
        <v>-2.1849963583393901</v>
      </c>
      <c r="P41" s="13">
        <f t="shared" si="20"/>
        <v>135.55833333333331</v>
      </c>
      <c r="Q41" s="33">
        <f t="shared" si="21"/>
        <v>133.32499999999999</v>
      </c>
      <c r="R41" s="13">
        <f t="shared" si="22"/>
        <v>-1.647507223212628</v>
      </c>
      <c r="S41" s="12"/>
      <c r="T41" s="12">
        <f t="shared" si="12"/>
        <v>129.84899999999999</v>
      </c>
      <c r="U41" s="37">
        <f t="shared" si="42"/>
        <v>137.30000000000001</v>
      </c>
      <c r="V41" s="13">
        <f t="shared" si="23"/>
        <v>-5.4268026219956482</v>
      </c>
      <c r="W41" s="13">
        <f t="shared" si="34"/>
        <v>135.55833333333331</v>
      </c>
      <c r="X41" s="33">
        <f t="shared" si="24"/>
        <v>129.99926666666667</v>
      </c>
      <c r="Y41" s="13">
        <f t="shared" si="25"/>
        <v>-4.1008667855166721</v>
      </c>
      <c r="AA41" s="12">
        <f t="shared" si="13"/>
        <v>131.48500000000001</v>
      </c>
      <c r="AB41" s="37">
        <f t="shared" si="43"/>
        <v>137.30000000000001</v>
      </c>
      <c r="AC41" s="13">
        <f t="shared" si="26"/>
        <v>-4.2352512745812021</v>
      </c>
      <c r="AD41" s="13">
        <f t="shared" si="35"/>
        <v>135.55833333333331</v>
      </c>
      <c r="AE41" s="33">
        <f t="shared" si="27"/>
        <v>131.63899999999998</v>
      </c>
      <c r="AF41" s="13">
        <f t="shared" si="28"/>
        <v>-2.8912522284379349</v>
      </c>
      <c r="AH41" s="12">
        <f t="shared" si="14"/>
        <v>133.59699999999998</v>
      </c>
      <c r="AI41" s="37">
        <f t="shared" si="44"/>
        <v>137.30000000000001</v>
      </c>
      <c r="AJ41" s="13">
        <f t="shared" si="15"/>
        <v>-2.6970138383102977</v>
      </c>
      <c r="AK41" s="13">
        <f t="shared" si="36"/>
        <v>135.55833333333331</v>
      </c>
      <c r="AL41" s="33">
        <f t="shared" si="29"/>
        <v>132.63174999999998</v>
      </c>
      <c r="AM41" s="13">
        <f t="shared" si="30"/>
        <v>-2.1589106780598684</v>
      </c>
      <c r="AO41" s="12">
        <f t="shared" si="16"/>
        <v>135.00299999999999</v>
      </c>
      <c r="AP41" s="37">
        <f t="shared" si="45"/>
        <v>137.30000000000001</v>
      </c>
      <c r="AQ41" s="13">
        <f t="shared" si="17"/>
        <v>-1.6729788783685535</v>
      </c>
      <c r="AR41" s="13">
        <f t="shared" si="37"/>
        <v>135.55833333333331</v>
      </c>
      <c r="AS41" s="33">
        <f t="shared" si="31"/>
        <v>134.01824999999999</v>
      </c>
      <c r="AT41" s="13">
        <f t="shared" si="32"/>
        <v>-1.1361037683653876</v>
      </c>
    </row>
    <row r="42" spans="1:46">
      <c r="A42" s="14">
        <v>2015</v>
      </c>
      <c r="B42" s="14">
        <v>2</v>
      </c>
      <c r="C42" s="16"/>
      <c r="D42" s="38">
        <v>126</v>
      </c>
      <c r="E42" s="35">
        <v>172.1</v>
      </c>
      <c r="F42" s="35">
        <v>116.3</v>
      </c>
      <c r="G42" s="12">
        <f t="shared" si="38"/>
        <v>120.1046</v>
      </c>
      <c r="H42" s="37">
        <f t="shared" si="39"/>
        <v>126</v>
      </c>
      <c r="I42" s="13">
        <f t="shared" si="10"/>
        <v>-4.678888888888892</v>
      </c>
      <c r="J42" s="13">
        <f t="shared" si="33"/>
        <v>133.43749999999997</v>
      </c>
      <c r="K42" s="33">
        <f t="shared" si="18"/>
        <v>128.80472500000002</v>
      </c>
      <c r="L42" s="13">
        <f t="shared" si="19"/>
        <v>-3.4718688524589822</v>
      </c>
      <c r="M42" s="12">
        <f t="shared" si="40"/>
        <v>122.15</v>
      </c>
      <c r="N42" s="37">
        <f t="shared" si="41"/>
        <v>126</v>
      </c>
      <c r="O42" s="13">
        <f t="shared" si="11"/>
        <v>-3.0555555555555571</v>
      </c>
      <c r="P42" s="13">
        <f t="shared" si="20"/>
        <v>133.43749999999997</v>
      </c>
      <c r="Q42" s="33">
        <f t="shared" si="21"/>
        <v>131.13958333333335</v>
      </c>
      <c r="R42" s="13">
        <f t="shared" si="22"/>
        <v>-1.7220921155347071</v>
      </c>
      <c r="S42" s="12"/>
      <c r="T42" s="12">
        <f t="shared" si="12"/>
        <v>119.4162</v>
      </c>
      <c r="U42" s="37">
        <f t="shared" si="42"/>
        <v>126</v>
      </c>
      <c r="V42" s="13">
        <f t="shared" si="23"/>
        <v>-5.2252380952380975</v>
      </c>
      <c r="W42" s="13">
        <f t="shared" si="34"/>
        <v>133.43749999999997</v>
      </c>
      <c r="X42" s="33">
        <f t="shared" si="24"/>
        <v>128.00957500000001</v>
      </c>
      <c r="Y42" s="13">
        <f t="shared" si="25"/>
        <v>-4.0677658079625019</v>
      </c>
      <c r="AA42" s="12">
        <f t="shared" si="13"/>
        <v>120.79300000000001</v>
      </c>
      <c r="AB42" s="37">
        <f t="shared" si="43"/>
        <v>126</v>
      </c>
      <c r="AC42" s="13">
        <f t="shared" si="26"/>
        <v>-4.1325396825396865</v>
      </c>
      <c r="AD42" s="13">
        <f t="shared" si="35"/>
        <v>133.43749999999997</v>
      </c>
      <c r="AE42" s="33">
        <f t="shared" si="27"/>
        <v>129.599875</v>
      </c>
      <c r="AF42" s="13">
        <f t="shared" si="28"/>
        <v>-2.875971896955491</v>
      </c>
      <c r="AH42" s="12">
        <f t="shared" si="14"/>
        <v>121.5685</v>
      </c>
      <c r="AI42" s="37">
        <f t="shared" si="44"/>
        <v>126</v>
      </c>
      <c r="AJ42" s="13">
        <f t="shared" si="15"/>
        <v>-3.5170634920634853</v>
      </c>
      <c r="AK42" s="13">
        <f t="shared" si="36"/>
        <v>133.43749999999997</v>
      </c>
      <c r="AL42" s="33">
        <f t="shared" si="29"/>
        <v>130.46818749999997</v>
      </c>
      <c r="AM42" s="13">
        <f t="shared" si="30"/>
        <v>-2.2252459016393544</v>
      </c>
      <c r="AO42" s="12">
        <f t="shared" si="16"/>
        <v>122.7315</v>
      </c>
      <c r="AP42" s="37">
        <f t="shared" si="45"/>
        <v>126</v>
      </c>
      <c r="AQ42" s="13">
        <f t="shared" si="17"/>
        <v>-2.5940476190476289</v>
      </c>
      <c r="AR42" s="13">
        <f t="shared" si="37"/>
        <v>133.43749999999997</v>
      </c>
      <c r="AS42" s="33">
        <f t="shared" si="31"/>
        <v>131.81097916666667</v>
      </c>
      <c r="AT42" s="13">
        <f t="shared" si="32"/>
        <v>-1.2189383294301024</v>
      </c>
    </row>
    <row r="43" spans="1:46">
      <c r="A43" s="14">
        <v>2015</v>
      </c>
      <c r="B43" s="14">
        <v>3</v>
      </c>
      <c r="C43" s="16"/>
      <c r="D43" s="38">
        <v>124.6</v>
      </c>
      <c r="E43" s="35">
        <v>167.4</v>
      </c>
      <c r="F43" s="35">
        <v>113.9</v>
      </c>
      <c r="G43" s="12">
        <f t="shared" si="38"/>
        <v>118.5724</v>
      </c>
      <c r="H43" s="37">
        <f t="shared" si="39"/>
        <v>124.6</v>
      </c>
      <c r="I43" s="13">
        <f t="shared" si="10"/>
        <v>-4.8375601926163654</v>
      </c>
      <c r="J43" s="13">
        <f t="shared" si="33"/>
        <v>130.71666666666664</v>
      </c>
      <c r="K43" s="33">
        <f t="shared" si="18"/>
        <v>126.56755</v>
      </c>
      <c r="L43" s="13">
        <f t="shared" si="19"/>
        <v>-3.1741297972714335</v>
      </c>
      <c r="M43" s="12">
        <f t="shared" si="40"/>
        <v>120.95</v>
      </c>
      <c r="N43" s="37">
        <f t="shared" si="41"/>
        <v>124.6</v>
      </c>
      <c r="O43" s="13">
        <f t="shared" si="11"/>
        <v>-2.929373996789721</v>
      </c>
      <c r="P43" s="13">
        <f t="shared" si="20"/>
        <v>130.71666666666664</v>
      </c>
      <c r="Q43" s="33">
        <f t="shared" si="21"/>
        <v>128.55000000000001</v>
      </c>
      <c r="R43" s="13">
        <f t="shared" si="22"/>
        <v>-1.657529006757585</v>
      </c>
      <c r="S43" s="12"/>
      <c r="T43" s="12">
        <f t="shared" si="12"/>
        <v>117.90280000000001</v>
      </c>
      <c r="U43" s="37">
        <f t="shared" si="42"/>
        <v>124.6</v>
      </c>
      <c r="V43" s="13">
        <f t="shared" si="23"/>
        <v>-5.3749598715890698</v>
      </c>
      <c r="W43" s="13">
        <f t="shared" si="34"/>
        <v>130.71666666666664</v>
      </c>
      <c r="X43" s="33">
        <f t="shared" si="24"/>
        <v>125.79985000000001</v>
      </c>
      <c r="Y43" s="13">
        <f t="shared" si="25"/>
        <v>-3.7614305750350354</v>
      </c>
      <c r="AA43" s="12">
        <f t="shared" si="13"/>
        <v>119.242</v>
      </c>
      <c r="AB43" s="37">
        <f t="shared" si="43"/>
        <v>124.6</v>
      </c>
      <c r="AC43" s="13">
        <f t="shared" si="26"/>
        <v>-4.3001605136436467</v>
      </c>
      <c r="AD43" s="13">
        <f t="shared" si="35"/>
        <v>130.71666666666664</v>
      </c>
      <c r="AE43" s="33">
        <f t="shared" si="27"/>
        <v>127.33524999999999</v>
      </c>
      <c r="AF43" s="13">
        <f t="shared" si="28"/>
        <v>-2.5868290195078316</v>
      </c>
      <c r="AH43" s="12">
        <f t="shared" si="14"/>
        <v>120.38050000000001</v>
      </c>
      <c r="AI43" s="37">
        <f t="shared" si="44"/>
        <v>124.6</v>
      </c>
      <c r="AJ43" s="13">
        <f t="shared" si="15"/>
        <v>-3.3864365971107446</v>
      </c>
      <c r="AK43" s="13">
        <f t="shared" si="36"/>
        <v>130.71666666666664</v>
      </c>
      <c r="AL43" s="33">
        <f t="shared" si="29"/>
        <v>127.90449999999998</v>
      </c>
      <c r="AM43" s="13">
        <f t="shared" si="30"/>
        <v>-2.1513451485401021</v>
      </c>
      <c r="AO43" s="12">
        <f t="shared" si="16"/>
        <v>121.51949999999999</v>
      </c>
      <c r="AP43" s="37">
        <f t="shared" si="45"/>
        <v>124.6</v>
      </c>
      <c r="AQ43" s="13">
        <f t="shared" si="17"/>
        <v>-2.4723113964686974</v>
      </c>
      <c r="AR43" s="13">
        <f t="shared" si="37"/>
        <v>130.71666666666664</v>
      </c>
      <c r="AS43" s="33">
        <f t="shared" si="31"/>
        <v>129.19549999999998</v>
      </c>
      <c r="AT43" s="13">
        <f t="shared" si="32"/>
        <v>-1.1637128649751247</v>
      </c>
    </row>
    <row r="44" spans="1:46">
      <c r="A44" s="14">
        <v>2015</v>
      </c>
      <c r="B44" s="14">
        <v>4</v>
      </c>
      <c r="C44" s="16"/>
      <c r="D44" s="38">
        <v>129.69999999999999</v>
      </c>
      <c r="E44" s="35">
        <v>211.7</v>
      </c>
      <c r="F44" s="35">
        <v>141.6</v>
      </c>
      <c r="G44" s="12">
        <f t="shared" si="38"/>
        <v>133.01420000000002</v>
      </c>
      <c r="H44" s="37">
        <f t="shared" si="39"/>
        <v>129.69999999999999</v>
      </c>
      <c r="I44" s="13">
        <f t="shared" si="10"/>
        <v>2.5552814186584669</v>
      </c>
      <c r="J44" s="13">
        <f t="shared" si="33"/>
        <v>126.75833333333334</v>
      </c>
      <c r="K44" s="33">
        <f t="shared" si="18"/>
        <v>124.17552500000001</v>
      </c>
      <c r="L44" s="13">
        <f t="shared" si="19"/>
        <v>-2.0375846426927922</v>
      </c>
      <c r="M44" s="12">
        <f t="shared" si="40"/>
        <v>134.80000000000001</v>
      </c>
      <c r="N44" s="37">
        <f t="shared" si="41"/>
        <v>129.69999999999999</v>
      </c>
      <c r="O44" s="13">
        <f t="shared" si="11"/>
        <v>3.932151117964537</v>
      </c>
      <c r="P44" s="13">
        <f t="shared" si="20"/>
        <v>126.75833333333334</v>
      </c>
      <c r="Q44" s="33">
        <f t="shared" si="21"/>
        <v>125.67708333333336</v>
      </c>
      <c r="R44" s="13">
        <f t="shared" si="22"/>
        <v>-0.85300111761223718</v>
      </c>
      <c r="S44" s="12"/>
      <c r="T44" s="12">
        <f t="shared" si="12"/>
        <v>132.16739999999999</v>
      </c>
      <c r="U44" s="37">
        <f t="shared" si="42"/>
        <v>129.69999999999999</v>
      </c>
      <c r="V44" s="13">
        <f t="shared" si="23"/>
        <v>1.902390131071698</v>
      </c>
      <c r="W44" s="13">
        <f t="shared" si="34"/>
        <v>126.75833333333334</v>
      </c>
      <c r="X44" s="33">
        <f t="shared" si="24"/>
        <v>123.43717499999998</v>
      </c>
      <c r="Y44" s="13">
        <f t="shared" si="25"/>
        <v>-2.6200710012491157</v>
      </c>
      <c r="AA44" s="12">
        <f t="shared" si="13"/>
        <v>133.86099999999999</v>
      </c>
      <c r="AB44" s="37">
        <f t="shared" si="43"/>
        <v>129.69999999999999</v>
      </c>
      <c r="AC44" s="13">
        <f t="shared" si="26"/>
        <v>3.208172706245179</v>
      </c>
      <c r="AD44" s="13">
        <f t="shared" si="35"/>
        <v>126.75833333333334</v>
      </c>
      <c r="AE44" s="33">
        <f t="shared" si="27"/>
        <v>124.913875</v>
      </c>
      <c r="AF44" s="13">
        <f t="shared" si="28"/>
        <v>-1.4550982841364828</v>
      </c>
      <c r="AH44" s="12">
        <f t="shared" si="14"/>
        <v>134.09199999999998</v>
      </c>
      <c r="AI44" s="37">
        <f t="shared" si="44"/>
        <v>129.69999999999999</v>
      </c>
      <c r="AJ44" s="13">
        <f t="shared" si="15"/>
        <v>3.386276021588273</v>
      </c>
      <c r="AK44" s="13">
        <f t="shared" si="36"/>
        <v>126.75833333333334</v>
      </c>
      <c r="AL44" s="33">
        <f t="shared" si="29"/>
        <v>125.06031249999999</v>
      </c>
      <c r="AM44" s="13">
        <f t="shared" si="30"/>
        <v>-1.3395733350864703</v>
      </c>
      <c r="AO44" s="12">
        <f t="shared" si="16"/>
        <v>135.50799999999998</v>
      </c>
      <c r="AP44" s="37">
        <f t="shared" si="45"/>
        <v>129.69999999999999</v>
      </c>
      <c r="AQ44" s="13">
        <f t="shared" si="17"/>
        <v>4.4780262143407867</v>
      </c>
      <c r="AR44" s="13">
        <f t="shared" si="37"/>
        <v>126.75833333333334</v>
      </c>
      <c r="AS44" s="33">
        <f t="shared" si="31"/>
        <v>126.29385416666663</v>
      </c>
      <c r="AT44" s="13">
        <f t="shared" si="32"/>
        <v>-0.36642890013808938</v>
      </c>
    </row>
    <row r="45" spans="1:46">
      <c r="A45" s="14">
        <v>2015</v>
      </c>
      <c r="B45" s="14">
        <v>5</v>
      </c>
      <c r="C45" s="16"/>
      <c r="D45" s="38">
        <v>122.6</v>
      </c>
      <c r="E45" s="35">
        <v>197.2</v>
      </c>
      <c r="F45" s="35">
        <v>135.19999999999999</v>
      </c>
      <c r="G45" s="12">
        <f t="shared" si="38"/>
        <v>128.28719999999998</v>
      </c>
      <c r="H45" s="37">
        <f t="shared" si="39"/>
        <v>122.6</v>
      </c>
      <c r="I45" s="13">
        <f t="shared" si="10"/>
        <v>4.6388254486133604</v>
      </c>
      <c r="J45" s="13">
        <f t="shared" si="33"/>
        <v>122.83749999999999</v>
      </c>
      <c r="K45" s="33">
        <f t="shared" si="18"/>
        <v>121.83511666666668</v>
      </c>
      <c r="L45" s="13">
        <f t="shared" si="19"/>
        <v>-0.81602387978696811</v>
      </c>
      <c r="M45" s="12">
        <f t="shared" si="40"/>
        <v>131.6</v>
      </c>
      <c r="N45" s="37">
        <f t="shared" si="41"/>
        <v>122.6</v>
      </c>
      <c r="O45" s="13">
        <f t="shared" si="11"/>
        <v>7.3409461663947866</v>
      </c>
      <c r="P45" s="13">
        <f t="shared" si="20"/>
        <v>122.83749999999999</v>
      </c>
      <c r="Q45" s="33">
        <f t="shared" si="21"/>
        <v>122.98125</v>
      </c>
      <c r="R45" s="13">
        <f t="shared" si="22"/>
        <v>0.11702452426986554</v>
      </c>
      <c r="S45" s="12"/>
      <c r="T45" s="12">
        <f t="shared" si="12"/>
        <v>127.4984</v>
      </c>
      <c r="U45" s="37">
        <f t="shared" si="42"/>
        <v>122.6</v>
      </c>
      <c r="V45" s="13">
        <f t="shared" si="23"/>
        <v>3.9954323001631451</v>
      </c>
      <c r="W45" s="13">
        <f t="shared" si="34"/>
        <v>122.83749999999999</v>
      </c>
      <c r="X45" s="33">
        <f t="shared" si="24"/>
        <v>121.12548333333332</v>
      </c>
      <c r="Y45" s="13">
        <f t="shared" si="25"/>
        <v>-1.3937247718869799</v>
      </c>
      <c r="AA45" s="12">
        <f t="shared" si="13"/>
        <v>129.07599999999999</v>
      </c>
      <c r="AB45" s="37">
        <f t="shared" si="43"/>
        <v>122.6</v>
      </c>
      <c r="AC45" s="13">
        <f t="shared" si="26"/>
        <v>5.2822185970636184</v>
      </c>
      <c r="AD45" s="13">
        <f t="shared" si="35"/>
        <v>122.83749999999999</v>
      </c>
      <c r="AE45" s="33">
        <f t="shared" si="27"/>
        <v>122.54474999999998</v>
      </c>
      <c r="AF45" s="13">
        <f t="shared" si="28"/>
        <v>-0.23832298768698479</v>
      </c>
      <c r="AH45" s="12">
        <f t="shared" si="14"/>
        <v>130.92399999999998</v>
      </c>
      <c r="AI45" s="37">
        <f t="shared" si="44"/>
        <v>122.6</v>
      </c>
      <c r="AJ45" s="13">
        <f t="shared" si="15"/>
        <v>6.7895595432299984</v>
      </c>
      <c r="AK45" s="13">
        <f t="shared" si="36"/>
        <v>122.83749999999999</v>
      </c>
      <c r="AL45" s="33">
        <f t="shared" si="29"/>
        <v>122.39143749999998</v>
      </c>
      <c r="AM45" s="13">
        <f t="shared" si="30"/>
        <v>-0.36313218683220327</v>
      </c>
      <c r="AO45" s="12">
        <f t="shared" si="16"/>
        <v>132.27600000000001</v>
      </c>
      <c r="AP45" s="37">
        <f t="shared" si="45"/>
        <v>122.6</v>
      </c>
      <c r="AQ45" s="13">
        <f t="shared" si="17"/>
        <v>7.8923327895595605</v>
      </c>
      <c r="AR45" s="13">
        <f t="shared" si="37"/>
        <v>122.83749999999999</v>
      </c>
      <c r="AS45" s="33">
        <f t="shared" si="31"/>
        <v>123.57106249999998</v>
      </c>
      <c r="AT45" s="13">
        <f t="shared" si="32"/>
        <v>0.59718123537193435</v>
      </c>
    </row>
    <row r="46" spans="1:46">
      <c r="A46" s="14">
        <v>2015</v>
      </c>
      <c r="B46" s="14">
        <v>6</v>
      </c>
      <c r="C46" s="16"/>
      <c r="D46" s="38">
        <v>126.1</v>
      </c>
      <c r="E46" s="35">
        <v>163.5</v>
      </c>
      <c r="F46" s="35">
        <v>103.9</v>
      </c>
      <c r="G46" s="12">
        <f t="shared" si="38"/>
        <v>117.301</v>
      </c>
      <c r="H46" s="37">
        <f t="shared" si="39"/>
        <v>126.1</v>
      </c>
      <c r="I46" s="13">
        <f t="shared" si="10"/>
        <v>-6.9777954004757987</v>
      </c>
      <c r="J46" s="13">
        <f t="shared" si="33"/>
        <v>119.1375</v>
      </c>
      <c r="K46" s="33">
        <f t="shared" si="18"/>
        <v>119.05053333333332</v>
      </c>
      <c r="L46" s="13">
        <f t="shared" si="19"/>
        <v>-7.2996887350058159E-2</v>
      </c>
      <c r="M46" s="12">
        <f t="shared" si="40"/>
        <v>115.95</v>
      </c>
      <c r="N46" s="37">
        <f t="shared" si="41"/>
        <v>126.1</v>
      </c>
      <c r="O46" s="13">
        <f t="shared" si="11"/>
        <v>-8.0491673275178357</v>
      </c>
      <c r="P46" s="13">
        <f t="shared" si="20"/>
        <v>119.1375</v>
      </c>
      <c r="Q46" s="33">
        <f t="shared" si="21"/>
        <v>119.72500000000002</v>
      </c>
      <c r="R46" s="13">
        <f t="shared" si="22"/>
        <v>0.49312768859512346</v>
      </c>
      <c r="S46" s="12"/>
      <c r="T46" s="12">
        <f t="shared" si="12"/>
        <v>116.64699999999999</v>
      </c>
      <c r="U46" s="37">
        <f t="shared" si="42"/>
        <v>126.1</v>
      </c>
      <c r="V46" s="13">
        <f t="shared" si="23"/>
        <v>-7.4964314036478896</v>
      </c>
      <c r="W46" s="13">
        <f t="shared" si="34"/>
        <v>119.1375</v>
      </c>
      <c r="X46" s="33">
        <f t="shared" si="24"/>
        <v>118.37506666666667</v>
      </c>
      <c r="Y46" s="13">
        <f t="shared" si="25"/>
        <v>-0.63996082957366696</v>
      </c>
      <c r="AA46" s="12">
        <f t="shared" si="13"/>
        <v>117.95500000000001</v>
      </c>
      <c r="AB46" s="37">
        <f t="shared" si="43"/>
        <v>126.1</v>
      </c>
      <c r="AC46" s="13">
        <f t="shared" si="26"/>
        <v>-6.459159397303722</v>
      </c>
      <c r="AD46" s="13">
        <f t="shared" si="35"/>
        <v>119.1375</v>
      </c>
      <c r="AE46" s="33">
        <f t="shared" si="27"/>
        <v>119.726</v>
      </c>
      <c r="AF46" s="13">
        <f t="shared" si="28"/>
        <v>0.49396705487356485</v>
      </c>
      <c r="AH46" s="12">
        <f t="shared" si="14"/>
        <v>115.43049999999999</v>
      </c>
      <c r="AI46" s="37">
        <f t="shared" si="44"/>
        <v>126.1</v>
      </c>
      <c r="AJ46" s="13">
        <f t="shared" si="15"/>
        <v>-8.4611419508326691</v>
      </c>
      <c r="AK46" s="13">
        <f t="shared" si="36"/>
        <v>119.1375</v>
      </c>
      <c r="AL46" s="33">
        <f t="shared" si="29"/>
        <v>119.16774999999997</v>
      </c>
      <c r="AM46" s="13">
        <f t="shared" si="30"/>
        <v>2.5390829923395586E-2</v>
      </c>
      <c r="AO46" s="12">
        <f t="shared" si="16"/>
        <v>116.46950000000001</v>
      </c>
      <c r="AP46" s="37">
        <f t="shared" si="45"/>
        <v>126.1</v>
      </c>
      <c r="AQ46" s="13">
        <f t="shared" si="17"/>
        <v>-7.6371927042030023</v>
      </c>
      <c r="AR46" s="13">
        <f t="shared" si="37"/>
        <v>119.1375</v>
      </c>
      <c r="AS46" s="33">
        <f t="shared" si="31"/>
        <v>120.28224999999999</v>
      </c>
      <c r="AT46" s="13">
        <f t="shared" si="32"/>
        <v>0.9608645472668087</v>
      </c>
    </row>
    <row r="47" spans="1:46">
      <c r="A47" s="1">
        <v>2015</v>
      </c>
      <c r="B47" s="1">
        <v>7</v>
      </c>
      <c r="D47" s="38">
        <v>110.8</v>
      </c>
      <c r="E47" s="35">
        <v>148.1</v>
      </c>
      <c r="F47" s="35">
        <v>99.9</v>
      </c>
      <c r="G47" s="12">
        <f t="shared" si="38"/>
        <v>112.28059999999999</v>
      </c>
      <c r="H47" s="37">
        <f t="shared" si="39"/>
        <v>110.8</v>
      </c>
      <c r="I47" s="13">
        <f t="shared" si="10"/>
        <v>1.3362815884476476</v>
      </c>
      <c r="J47" s="13">
        <f t="shared" si="33"/>
        <v>115.74166666666667</v>
      </c>
      <c r="K47" s="33">
        <f t="shared" si="18"/>
        <v>116.77532500000001</v>
      </c>
      <c r="L47" s="13">
        <f t="shared" si="19"/>
        <v>0.89307365541075967</v>
      </c>
      <c r="M47" s="12">
        <f t="shared" si="40"/>
        <v>113.95</v>
      </c>
      <c r="N47" s="37">
        <f t="shared" si="41"/>
        <v>110.8</v>
      </c>
      <c r="O47" s="13">
        <f t="shared" si="11"/>
        <v>2.8429602888086549</v>
      </c>
      <c r="P47" s="13">
        <f t="shared" si="20"/>
        <v>115.74166666666667</v>
      </c>
      <c r="Q47" s="33">
        <f t="shared" si="21"/>
        <v>116.66875000000003</v>
      </c>
      <c r="R47" s="13">
        <f t="shared" si="22"/>
        <v>0.80099359205128451</v>
      </c>
      <c r="S47" s="12"/>
      <c r="T47" s="12">
        <f t="shared" si="12"/>
        <v>111.68819999999999</v>
      </c>
      <c r="U47" s="37">
        <f t="shared" si="42"/>
        <v>110.8</v>
      </c>
      <c r="V47" s="13">
        <f t="shared" si="23"/>
        <v>0.80162454873646993</v>
      </c>
      <c r="W47" s="13">
        <f t="shared" si="34"/>
        <v>115.74166666666667</v>
      </c>
      <c r="X47" s="33">
        <f t="shared" si="24"/>
        <v>116.127775</v>
      </c>
      <c r="Y47" s="13">
        <f t="shared" si="25"/>
        <v>0.3335949312405404</v>
      </c>
      <c r="AA47" s="12">
        <f t="shared" si="13"/>
        <v>112.87299999999999</v>
      </c>
      <c r="AB47" s="37">
        <f t="shared" si="43"/>
        <v>110.8</v>
      </c>
      <c r="AC47" s="13">
        <f t="shared" si="26"/>
        <v>1.8709386281588394</v>
      </c>
      <c r="AD47" s="13">
        <f t="shared" si="35"/>
        <v>115.74166666666667</v>
      </c>
      <c r="AE47" s="33">
        <f t="shared" si="27"/>
        <v>117.42287500000002</v>
      </c>
      <c r="AF47" s="13">
        <f t="shared" si="28"/>
        <v>1.4525523795809789</v>
      </c>
      <c r="AH47" s="12">
        <f t="shared" si="14"/>
        <v>113.45050000000001</v>
      </c>
      <c r="AI47" s="37">
        <f t="shared" si="44"/>
        <v>110.8</v>
      </c>
      <c r="AJ47" s="13">
        <f t="shared" si="15"/>
        <v>2.392148014440437</v>
      </c>
      <c r="AK47" s="13">
        <f t="shared" si="36"/>
        <v>115.74166666666667</v>
      </c>
      <c r="AL47" s="33">
        <f t="shared" si="29"/>
        <v>116.14206249999999</v>
      </c>
      <c r="AM47" s="13">
        <f t="shared" si="30"/>
        <v>0.34593923248613123</v>
      </c>
      <c r="AO47" s="12">
        <f t="shared" si="16"/>
        <v>114.4495</v>
      </c>
      <c r="AP47" s="37">
        <f t="shared" si="45"/>
        <v>110.8</v>
      </c>
      <c r="AQ47" s="13">
        <f t="shared" si="17"/>
        <v>3.293772563176887</v>
      </c>
      <c r="AR47" s="13">
        <f t="shared" si="37"/>
        <v>115.74166666666667</v>
      </c>
      <c r="AS47" s="33">
        <f t="shared" si="31"/>
        <v>117.19543749999997</v>
      </c>
      <c r="AT47" s="13">
        <f t="shared" si="32"/>
        <v>1.2560479516163525</v>
      </c>
    </row>
    <row r="48" spans="1:46">
      <c r="A48" s="1">
        <v>2015</v>
      </c>
      <c r="B48" s="1">
        <v>8</v>
      </c>
      <c r="D48" s="38">
        <v>108</v>
      </c>
      <c r="E48" s="35">
        <v>134.80000000000001</v>
      </c>
      <c r="F48" s="35">
        <v>87.8</v>
      </c>
      <c r="G48" s="12">
        <f t="shared" si="38"/>
        <v>107.94480000000001</v>
      </c>
      <c r="H48" s="37">
        <f t="shared" si="39"/>
        <v>108</v>
      </c>
      <c r="I48" s="13">
        <f t="shared" si="10"/>
        <v>-5.1111111111097784E-2</v>
      </c>
      <c r="J48" s="13">
        <f t="shared" si="33"/>
        <v>113.14999999999999</v>
      </c>
      <c r="K48" s="33">
        <f t="shared" si="18"/>
        <v>116.07306666666669</v>
      </c>
      <c r="L48" s="13">
        <f t="shared" si="19"/>
        <v>2.5833554278980984</v>
      </c>
      <c r="M48" s="12">
        <f t="shared" si="40"/>
        <v>107.9</v>
      </c>
      <c r="N48" s="37">
        <f t="shared" si="41"/>
        <v>108</v>
      </c>
      <c r="O48" s="13">
        <f t="shared" si="11"/>
        <v>-9.2592592592595224E-2</v>
      </c>
      <c r="P48" s="13">
        <f t="shared" si="20"/>
        <v>113.14999999999999</v>
      </c>
      <c r="Q48" s="33">
        <f t="shared" si="21"/>
        <v>115.10000000000002</v>
      </c>
      <c r="R48" s="13">
        <f t="shared" si="22"/>
        <v>1.7233760494918471</v>
      </c>
      <c r="S48" s="12"/>
      <c r="T48" s="12">
        <f t="shared" si="12"/>
        <v>107.40560000000001</v>
      </c>
      <c r="U48" s="37">
        <f t="shared" si="42"/>
        <v>108</v>
      </c>
      <c r="V48" s="13">
        <f t="shared" si="23"/>
        <v>-0.55037037037037351</v>
      </c>
      <c r="W48" s="13">
        <f t="shared" si="34"/>
        <v>113.14999999999999</v>
      </c>
      <c r="X48" s="33">
        <f t="shared" si="24"/>
        <v>115.43413333333336</v>
      </c>
      <c r="Y48" s="13">
        <f t="shared" si="25"/>
        <v>2.0186772720577721</v>
      </c>
      <c r="AA48" s="12">
        <f t="shared" si="13"/>
        <v>108.48400000000001</v>
      </c>
      <c r="AB48" s="37">
        <f t="shared" si="43"/>
        <v>108</v>
      </c>
      <c r="AC48" s="13">
        <f t="shared" si="26"/>
        <v>0.44814814814814952</v>
      </c>
      <c r="AD48" s="13">
        <f t="shared" si="35"/>
        <v>113.14999999999999</v>
      </c>
      <c r="AE48" s="33">
        <f t="shared" si="27"/>
        <v>116.71200000000003</v>
      </c>
      <c r="AF48" s="13">
        <f t="shared" si="28"/>
        <v>3.1480335837384246</v>
      </c>
      <c r="AH48" s="12">
        <f t="shared" si="14"/>
        <v>107.461</v>
      </c>
      <c r="AI48" s="37">
        <f t="shared" si="44"/>
        <v>108</v>
      </c>
      <c r="AJ48" s="13">
        <f t="shared" si="15"/>
        <v>-0.49907407407407334</v>
      </c>
      <c r="AK48" s="13">
        <f t="shared" si="36"/>
        <v>113.14999999999999</v>
      </c>
      <c r="AL48" s="33">
        <f t="shared" si="29"/>
        <v>114.589</v>
      </c>
      <c r="AM48" s="13">
        <f t="shared" si="30"/>
        <v>1.271763146266025</v>
      </c>
      <c r="AO48" s="12">
        <f t="shared" si="16"/>
        <v>108.339</v>
      </c>
      <c r="AP48" s="37">
        <f t="shared" si="45"/>
        <v>108</v>
      </c>
      <c r="AQ48" s="13">
        <f t="shared" si="17"/>
        <v>0.31388888888888289</v>
      </c>
      <c r="AR48" s="13">
        <f t="shared" si="37"/>
        <v>113.14999999999999</v>
      </c>
      <c r="AS48" s="33">
        <f t="shared" si="31"/>
        <v>115.61099999999999</v>
      </c>
      <c r="AT48" s="13">
        <f t="shared" si="32"/>
        <v>2.1749889527176407</v>
      </c>
    </row>
    <row r="49" spans="1:46">
      <c r="A49" s="1">
        <v>2015</v>
      </c>
      <c r="B49" s="1">
        <v>9</v>
      </c>
      <c r="D49" s="38">
        <v>102.7</v>
      </c>
      <c r="E49" s="35">
        <v>153.5</v>
      </c>
      <c r="F49" s="35">
        <v>97.9</v>
      </c>
      <c r="G49" s="12">
        <f t="shared" si="38"/>
        <v>114.041</v>
      </c>
      <c r="H49" s="37">
        <f t="shared" si="39"/>
        <v>102.7</v>
      </c>
      <c r="I49" s="13">
        <f t="shared" si="10"/>
        <v>11.042843232716649</v>
      </c>
      <c r="J49" s="13">
        <f t="shared" si="33"/>
        <v>110.69166666666666</v>
      </c>
      <c r="K49" s="33">
        <f t="shared" si="18"/>
        <v>115.24448333333333</v>
      </c>
      <c r="L49" s="13">
        <f t="shared" si="19"/>
        <v>4.1130618083264494</v>
      </c>
      <c r="M49" s="12">
        <f t="shared" si="40"/>
        <v>112.95</v>
      </c>
      <c r="N49" s="37">
        <f t="shared" si="41"/>
        <v>102.7</v>
      </c>
      <c r="O49" s="13">
        <f t="shared" si="11"/>
        <v>9.9805258033106128</v>
      </c>
      <c r="P49" s="13">
        <f t="shared" si="20"/>
        <v>110.69166666666666</v>
      </c>
      <c r="Q49" s="33">
        <f t="shared" si="21"/>
        <v>113.68125000000002</v>
      </c>
      <c r="R49" s="13">
        <f t="shared" si="22"/>
        <v>2.7008205977565609</v>
      </c>
      <c r="S49" s="12"/>
      <c r="T49" s="12">
        <f t="shared" si="12"/>
        <v>113.42699999999999</v>
      </c>
      <c r="U49" s="37">
        <f t="shared" si="42"/>
        <v>102.7</v>
      </c>
      <c r="V49" s="13">
        <f t="shared" si="23"/>
        <v>10.444985394352486</v>
      </c>
      <c r="W49" s="13">
        <f t="shared" si="34"/>
        <v>110.69166666666666</v>
      </c>
      <c r="X49" s="33">
        <f t="shared" si="24"/>
        <v>114.61571666666667</v>
      </c>
      <c r="Y49" s="13">
        <f t="shared" si="25"/>
        <v>3.5450274787322229</v>
      </c>
      <c r="AA49" s="12">
        <f t="shared" si="13"/>
        <v>114.655</v>
      </c>
      <c r="AB49" s="37">
        <f t="shared" si="43"/>
        <v>102.7</v>
      </c>
      <c r="AC49" s="13">
        <f t="shared" si="26"/>
        <v>11.640701071080812</v>
      </c>
      <c r="AD49" s="13">
        <f t="shared" si="35"/>
        <v>110.69166666666666</v>
      </c>
      <c r="AE49" s="33">
        <f t="shared" si="27"/>
        <v>115.87324999999998</v>
      </c>
      <c r="AF49" s="13">
        <f t="shared" si="28"/>
        <v>4.6810961379206475</v>
      </c>
      <c r="AH49" s="12">
        <f t="shared" si="14"/>
        <v>112.4605</v>
      </c>
      <c r="AI49" s="37">
        <f t="shared" si="44"/>
        <v>102.7</v>
      </c>
      <c r="AJ49" s="13">
        <f t="shared" si="15"/>
        <v>9.5038948393378746</v>
      </c>
      <c r="AK49" s="13">
        <f t="shared" si="36"/>
        <v>110.69166666666666</v>
      </c>
      <c r="AL49" s="33">
        <f t="shared" si="29"/>
        <v>113.1844375</v>
      </c>
      <c r="AM49" s="13">
        <f t="shared" si="30"/>
        <v>2.2519950312429415</v>
      </c>
      <c r="AO49" s="12">
        <f t="shared" si="16"/>
        <v>113.43950000000001</v>
      </c>
      <c r="AP49" s="37">
        <f t="shared" si="45"/>
        <v>102.7</v>
      </c>
      <c r="AQ49" s="13">
        <f t="shared" si="17"/>
        <v>10.457156767283365</v>
      </c>
      <c r="AR49" s="13">
        <f t="shared" si="37"/>
        <v>110.69166666666666</v>
      </c>
      <c r="AS49" s="33">
        <f t="shared" si="31"/>
        <v>114.1780625</v>
      </c>
      <c r="AT49" s="13">
        <f t="shared" si="32"/>
        <v>3.1496461642701092</v>
      </c>
    </row>
    <row r="50" spans="1:46">
      <c r="A50" s="1">
        <v>2015</v>
      </c>
      <c r="B50" s="1">
        <v>10</v>
      </c>
      <c r="D50" s="38">
        <v>103.3</v>
      </c>
      <c r="E50" s="35">
        <v>133.4</v>
      </c>
      <c r="F50" s="35">
        <v>84.9</v>
      </c>
      <c r="G50" s="12">
        <f t="shared" si="38"/>
        <v>107.48840000000001</v>
      </c>
      <c r="H50" s="37">
        <f t="shared" si="39"/>
        <v>103.3</v>
      </c>
      <c r="I50" s="13">
        <f t="shared" si="10"/>
        <v>4.054598257502434</v>
      </c>
      <c r="J50" s="13">
        <f t="shared" si="33"/>
        <v>107.78749999999998</v>
      </c>
      <c r="K50" s="33">
        <f t="shared" si="18"/>
        <v>112.59844999999997</v>
      </c>
      <c r="L50" s="13">
        <f t="shared" si="19"/>
        <v>4.4633654180679514</v>
      </c>
      <c r="M50" s="12">
        <f t="shared" si="40"/>
        <v>106.45</v>
      </c>
      <c r="N50" s="37">
        <f t="shared" si="41"/>
        <v>103.3</v>
      </c>
      <c r="O50" s="13">
        <f t="shared" si="11"/>
        <v>3.0493707647628412</v>
      </c>
      <c r="P50" s="13">
        <f t="shared" si="20"/>
        <v>107.78749999999998</v>
      </c>
      <c r="Q50" s="33">
        <f t="shared" si="21"/>
        <v>110.88125000000001</v>
      </c>
      <c r="R50" s="13">
        <f t="shared" si="22"/>
        <v>2.8702307781514662</v>
      </c>
      <c r="S50" s="12"/>
      <c r="T50" s="12">
        <f t="shared" si="12"/>
        <v>106.95480000000001</v>
      </c>
      <c r="U50" s="37">
        <f t="shared" si="42"/>
        <v>103.3</v>
      </c>
      <c r="V50" s="13">
        <f t="shared" si="23"/>
        <v>3.5380445304937069</v>
      </c>
      <c r="W50" s="13">
        <f t="shared" si="34"/>
        <v>107.78749999999998</v>
      </c>
      <c r="X50" s="33">
        <f t="shared" si="24"/>
        <v>112.00214999999999</v>
      </c>
      <c r="Y50" s="13">
        <f t="shared" si="25"/>
        <v>3.9101472805288324</v>
      </c>
      <c r="AA50" s="12">
        <f t="shared" si="13"/>
        <v>108.02200000000001</v>
      </c>
      <c r="AB50" s="37">
        <f t="shared" si="43"/>
        <v>103.3</v>
      </c>
      <c r="AC50" s="13">
        <f t="shared" si="26"/>
        <v>4.5711519845111468</v>
      </c>
      <c r="AD50" s="13">
        <f t="shared" si="35"/>
        <v>107.78749999999998</v>
      </c>
      <c r="AE50" s="33">
        <f t="shared" si="27"/>
        <v>113.19475</v>
      </c>
      <c r="AF50" s="13">
        <f t="shared" si="28"/>
        <v>5.0165835556071272</v>
      </c>
      <c r="AH50" s="12">
        <f t="shared" si="14"/>
        <v>106.02549999999999</v>
      </c>
      <c r="AI50" s="37">
        <f t="shared" si="44"/>
        <v>103.3</v>
      </c>
      <c r="AJ50" s="13">
        <f t="shared" si="15"/>
        <v>2.6384317521781213</v>
      </c>
      <c r="AK50" s="13">
        <f t="shared" si="36"/>
        <v>107.78749999999998</v>
      </c>
      <c r="AL50" s="33">
        <f t="shared" si="29"/>
        <v>110.41243750000001</v>
      </c>
      <c r="AM50" s="13">
        <f t="shared" si="30"/>
        <v>2.4352893424562438</v>
      </c>
      <c r="AO50" s="12">
        <f t="shared" si="16"/>
        <v>106.87450000000001</v>
      </c>
      <c r="AP50" s="37">
        <f t="shared" si="45"/>
        <v>103.3</v>
      </c>
      <c r="AQ50" s="13">
        <f t="shared" si="17"/>
        <v>3.4603097773475469</v>
      </c>
      <c r="AR50" s="13">
        <f t="shared" si="37"/>
        <v>107.78749999999998</v>
      </c>
      <c r="AS50" s="33">
        <f t="shared" si="31"/>
        <v>111.35006249999999</v>
      </c>
      <c r="AT50" s="13">
        <f t="shared" si="32"/>
        <v>3.3051722138467028</v>
      </c>
    </row>
    <row r="51" spans="1:46">
      <c r="A51" s="1">
        <v>2015</v>
      </c>
      <c r="B51" s="1">
        <v>11</v>
      </c>
      <c r="D51" s="38">
        <v>106.9</v>
      </c>
      <c r="E51" s="35">
        <v>155.69999999999999</v>
      </c>
      <c r="F51" s="35">
        <v>97.9</v>
      </c>
      <c r="G51" s="12">
        <f t="shared" si="38"/>
        <v>114.75819999999999</v>
      </c>
      <c r="H51" s="37">
        <f t="shared" si="39"/>
        <v>106.9</v>
      </c>
      <c r="I51" s="13">
        <f t="shared" si="10"/>
        <v>7.3509822263797702</v>
      </c>
      <c r="J51" s="13">
        <f t="shared" si="33"/>
        <v>105.16249999999998</v>
      </c>
      <c r="K51" s="33">
        <f t="shared" si="18"/>
        <v>109.34931666666665</v>
      </c>
      <c r="L51" s="13">
        <f t="shared" si="19"/>
        <v>3.981282935140058</v>
      </c>
      <c r="M51" s="12">
        <f t="shared" si="40"/>
        <v>112.95</v>
      </c>
      <c r="N51" s="37">
        <f t="shared" si="41"/>
        <v>106.9</v>
      </c>
      <c r="O51" s="13">
        <f t="shared" si="11"/>
        <v>5.6594948550046809</v>
      </c>
      <c r="P51" s="13">
        <f t="shared" si="20"/>
        <v>105.16249999999998</v>
      </c>
      <c r="Q51" s="33">
        <f t="shared" si="21"/>
        <v>107.70833333333336</v>
      </c>
      <c r="R51" s="13">
        <f t="shared" si="22"/>
        <v>2.420856610800783</v>
      </c>
      <c r="S51" s="12"/>
      <c r="T51" s="12">
        <f t="shared" si="12"/>
        <v>114.1354</v>
      </c>
      <c r="U51" s="37">
        <f t="shared" si="42"/>
        <v>106.9</v>
      </c>
      <c r="V51" s="13">
        <f t="shared" si="23"/>
        <v>6.768381665107583</v>
      </c>
      <c r="W51" s="13">
        <f t="shared" si="34"/>
        <v>105.16249999999998</v>
      </c>
      <c r="X51" s="33">
        <f t="shared" si="24"/>
        <v>108.79288333333331</v>
      </c>
      <c r="Y51" s="13">
        <f t="shared" si="25"/>
        <v>3.4521652997345313</v>
      </c>
      <c r="AA51" s="12">
        <f t="shared" si="13"/>
        <v>115.381</v>
      </c>
      <c r="AB51" s="37">
        <f t="shared" si="43"/>
        <v>106.9</v>
      </c>
      <c r="AC51" s="13">
        <f t="shared" si="26"/>
        <v>7.9335827876520142</v>
      </c>
      <c r="AD51" s="13">
        <f t="shared" si="35"/>
        <v>105.16249999999998</v>
      </c>
      <c r="AE51" s="33">
        <f t="shared" si="27"/>
        <v>109.90575</v>
      </c>
      <c r="AF51" s="13">
        <f t="shared" si="28"/>
        <v>4.5104005705455847</v>
      </c>
      <c r="AH51" s="12">
        <f t="shared" si="14"/>
        <v>112.4605</v>
      </c>
      <c r="AI51" s="37">
        <f t="shared" si="44"/>
        <v>106.9</v>
      </c>
      <c r="AJ51" s="13">
        <f t="shared" si="15"/>
        <v>5.2015902712815603</v>
      </c>
      <c r="AK51" s="13">
        <f t="shared" si="36"/>
        <v>105.16249999999998</v>
      </c>
      <c r="AL51" s="33">
        <f t="shared" si="29"/>
        <v>107.27125000000001</v>
      </c>
      <c r="AM51" s="13">
        <f t="shared" si="30"/>
        <v>2.0052300011886643</v>
      </c>
      <c r="AO51" s="12">
        <f t="shared" si="16"/>
        <v>113.43950000000001</v>
      </c>
      <c r="AP51" s="37">
        <f t="shared" si="45"/>
        <v>106.9</v>
      </c>
      <c r="AQ51" s="13">
        <f t="shared" si="17"/>
        <v>6.117399438727773</v>
      </c>
      <c r="AR51" s="13">
        <f t="shared" si="37"/>
        <v>105.16249999999998</v>
      </c>
      <c r="AS51" s="33">
        <f t="shared" si="31"/>
        <v>108.14541666666666</v>
      </c>
      <c r="AT51" s="13">
        <f t="shared" si="32"/>
        <v>2.8364832204128732</v>
      </c>
    </row>
    <row r="52" spans="1:46">
      <c r="A52" s="1">
        <v>2015</v>
      </c>
      <c r="B52" s="1">
        <v>12</v>
      </c>
      <c r="D52" s="38">
        <v>109.5</v>
      </c>
      <c r="E52" s="18">
        <v>128.19999999999999</v>
      </c>
      <c r="F52" s="18">
        <v>72.900000000000006</v>
      </c>
      <c r="G52" s="12">
        <f t="shared" si="38"/>
        <v>105.7932</v>
      </c>
      <c r="H52" s="37">
        <f t="shared" si="39"/>
        <v>109.5</v>
      </c>
      <c r="I52" s="13">
        <f t="shared" si="10"/>
        <v>-3.3852054794520541</v>
      </c>
      <c r="J52" s="13">
        <f t="shared" si="33"/>
        <v>102.29166666666667</v>
      </c>
      <c r="K52" s="33">
        <f t="shared" si="18"/>
        <v>106.2007</v>
      </c>
      <c r="L52" s="13">
        <f t="shared" si="19"/>
        <v>3.8214582484725099</v>
      </c>
      <c r="M52" s="12">
        <f t="shared" si="40"/>
        <v>100.45</v>
      </c>
      <c r="N52" s="37">
        <f t="shared" si="41"/>
        <v>109.5</v>
      </c>
      <c r="O52" s="13">
        <f t="shared" si="11"/>
        <v>-8.264840182648399</v>
      </c>
      <c r="P52" s="13">
        <f t="shared" si="20"/>
        <v>102.29166666666667</v>
      </c>
      <c r="Q52" s="33">
        <f t="shared" si="21"/>
        <v>104.7625</v>
      </c>
      <c r="R52" s="13">
        <f t="shared" si="22"/>
        <v>2.4154786150712795</v>
      </c>
      <c r="S52" s="12"/>
      <c r="T52" s="12">
        <f t="shared" si="12"/>
        <v>105.2804</v>
      </c>
      <c r="U52" s="37">
        <f t="shared" si="42"/>
        <v>109.5</v>
      </c>
      <c r="V52" s="13">
        <f t="shared" si="23"/>
        <v>-3.853515981735157</v>
      </c>
      <c r="W52" s="13">
        <f t="shared" si="34"/>
        <v>102.29166666666667</v>
      </c>
      <c r="X52" s="33">
        <f t="shared" si="24"/>
        <v>105.68289999999998</v>
      </c>
      <c r="Y52" s="13">
        <f t="shared" si="25"/>
        <v>3.3152586558044419</v>
      </c>
      <c r="AA52" s="12">
        <f t="shared" si="13"/>
        <v>106.306</v>
      </c>
      <c r="AB52" s="37">
        <f t="shared" si="43"/>
        <v>109.5</v>
      </c>
      <c r="AC52" s="13">
        <f t="shared" si="26"/>
        <v>-2.9168949771689512</v>
      </c>
      <c r="AD52" s="13">
        <f t="shared" si="35"/>
        <v>102.29166666666667</v>
      </c>
      <c r="AE52" s="33">
        <f t="shared" si="27"/>
        <v>106.71850000000001</v>
      </c>
      <c r="AF52" s="13">
        <f t="shared" si="28"/>
        <v>4.3276578411405353</v>
      </c>
      <c r="AH52" s="12">
        <f t="shared" si="14"/>
        <v>100.0855</v>
      </c>
      <c r="AI52" s="37">
        <f t="shared" si="44"/>
        <v>109.5</v>
      </c>
      <c r="AJ52" s="13">
        <f t="shared" si="15"/>
        <v>-8.5977168949771681</v>
      </c>
      <c r="AK52" s="13">
        <f t="shared" si="36"/>
        <v>102.29166666666667</v>
      </c>
      <c r="AL52" s="33">
        <f t="shared" si="29"/>
        <v>104.35487500000001</v>
      </c>
      <c r="AM52" s="13">
        <f t="shared" si="30"/>
        <v>2.0169857433808431</v>
      </c>
      <c r="AO52" s="12">
        <f t="shared" si="16"/>
        <v>100.81450000000001</v>
      </c>
      <c r="AP52" s="37">
        <f t="shared" si="45"/>
        <v>109.5</v>
      </c>
      <c r="AQ52" s="13">
        <f t="shared" si="17"/>
        <v>-7.93196347031963</v>
      </c>
      <c r="AR52" s="13">
        <f t="shared" si="37"/>
        <v>102.29166666666667</v>
      </c>
      <c r="AS52" s="33">
        <f t="shared" si="31"/>
        <v>105.17012499999998</v>
      </c>
      <c r="AT52" s="13">
        <f t="shared" si="32"/>
        <v>2.8139714867617016</v>
      </c>
    </row>
    <row r="53" spans="1:46">
      <c r="A53" s="1">
        <v>2016</v>
      </c>
      <c r="B53" s="1">
        <v>1</v>
      </c>
      <c r="C53">
        <v>2016</v>
      </c>
      <c r="D53" s="38">
        <v>100.1</v>
      </c>
      <c r="E53" s="35">
        <v>149.6</v>
      </c>
      <c r="F53" s="35">
        <v>83.1</v>
      </c>
      <c r="G53" s="12">
        <f t="shared" si="38"/>
        <v>112.7696</v>
      </c>
      <c r="H53" s="37">
        <f t="shared" si="39"/>
        <v>100.1</v>
      </c>
      <c r="I53" s="13">
        <f t="shared" si="10"/>
        <v>12.656943056943078</v>
      </c>
      <c r="J53" s="13">
        <f t="shared" si="33"/>
        <v>99.645833333333357</v>
      </c>
      <c r="K53" s="33">
        <f t="shared" si="18"/>
        <v>103.41068333333332</v>
      </c>
      <c r="L53" s="13">
        <f t="shared" si="19"/>
        <v>3.7782312356261514</v>
      </c>
      <c r="M53" s="12">
        <f t="shared" si="40"/>
        <v>105.55</v>
      </c>
      <c r="N53" s="37">
        <f t="shared" si="41"/>
        <v>100.1</v>
      </c>
      <c r="O53" s="13">
        <f t="shared" si="11"/>
        <v>5.4445554445554478</v>
      </c>
      <c r="P53" s="13">
        <f t="shared" si="20"/>
        <v>99.645833333333357</v>
      </c>
      <c r="Q53" s="33">
        <f t="shared" si="21"/>
        <v>102.16041666666665</v>
      </c>
      <c r="R53" s="13">
        <f t="shared" si="22"/>
        <v>2.5235208028433647</v>
      </c>
      <c r="S53" s="12"/>
      <c r="T53" s="12">
        <f t="shared" si="12"/>
        <v>112.1712</v>
      </c>
      <c r="U53" s="37">
        <f t="shared" si="42"/>
        <v>100.1</v>
      </c>
      <c r="V53" s="13">
        <f t="shared" si="23"/>
        <v>12.059140859140854</v>
      </c>
      <c r="W53" s="13">
        <f t="shared" si="34"/>
        <v>99.645833333333357</v>
      </c>
      <c r="X53" s="33">
        <f t="shared" si="24"/>
        <v>102.92711666666666</v>
      </c>
      <c r="Y53" s="13">
        <f t="shared" si="25"/>
        <v>3.2929458498849726</v>
      </c>
      <c r="AA53" s="12">
        <f t="shared" si="13"/>
        <v>113.36799999999999</v>
      </c>
      <c r="AB53" s="37">
        <f t="shared" si="43"/>
        <v>100.1</v>
      </c>
      <c r="AC53" s="13">
        <f t="shared" si="26"/>
        <v>13.254745254745259</v>
      </c>
      <c r="AD53" s="13">
        <f t="shared" si="35"/>
        <v>99.645833333333357</v>
      </c>
      <c r="AE53" s="33">
        <f t="shared" si="27"/>
        <v>103.89425000000001</v>
      </c>
      <c r="AF53" s="13">
        <f t="shared" si="28"/>
        <v>4.2635166213673301</v>
      </c>
      <c r="AH53" s="12">
        <f t="shared" si="14"/>
        <v>105.1345</v>
      </c>
      <c r="AI53" s="37">
        <f t="shared" si="44"/>
        <v>100.1</v>
      </c>
      <c r="AJ53" s="13">
        <f t="shared" si="15"/>
        <v>5.0294705294705295</v>
      </c>
      <c r="AK53" s="13">
        <f t="shared" si="36"/>
        <v>99.645833333333357</v>
      </c>
      <c r="AL53" s="33">
        <f t="shared" si="29"/>
        <v>101.7788125</v>
      </c>
      <c r="AM53" s="13">
        <f t="shared" si="30"/>
        <v>2.1405603177921506</v>
      </c>
      <c r="AO53" s="12">
        <f t="shared" si="16"/>
        <v>105.96549999999999</v>
      </c>
      <c r="AP53" s="37">
        <f t="shared" si="45"/>
        <v>100.1</v>
      </c>
      <c r="AQ53" s="13">
        <f t="shared" si="17"/>
        <v>5.8596403596403519</v>
      </c>
      <c r="AR53" s="13">
        <f t="shared" si="37"/>
        <v>99.645833333333357</v>
      </c>
      <c r="AS53" s="33">
        <f t="shared" si="31"/>
        <v>102.54202083333332</v>
      </c>
      <c r="AT53" s="13">
        <f t="shared" si="32"/>
        <v>2.9064812878945929</v>
      </c>
    </row>
    <row r="54" spans="1:46">
      <c r="A54" s="1">
        <v>2016</v>
      </c>
      <c r="B54" s="1">
        <v>2</v>
      </c>
      <c r="D54" s="38">
        <v>101</v>
      </c>
      <c r="E54" s="35">
        <v>175.3</v>
      </c>
      <c r="F54" s="35">
        <v>98.5</v>
      </c>
      <c r="G54" s="12">
        <f t="shared" si="38"/>
        <v>121.1478</v>
      </c>
      <c r="H54" s="37">
        <f t="shared" si="39"/>
        <v>101</v>
      </c>
      <c r="I54" s="13">
        <f t="shared" si="10"/>
        <v>19.948316831683172</v>
      </c>
      <c r="J54" s="13">
        <f t="shared" si="33"/>
        <v>97.862500000000011</v>
      </c>
      <c r="K54" s="33">
        <f t="shared" si="18"/>
        <v>101.52939166666665</v>
      </c>
      <c r="L54" s="13">
        <f t="shared" si="19"/>
        <v>3.7469834376463211</v>
      </c>
      <c r="M54" s="12">
        <f t="shared" si="40"/>
        <v>113.25</v>
      </c>
      <c r="N54" s="37">
        <f t="shared" si="41"/>
        <v>101</v>
      </c>
      <c r="O54" s="13">
        <f t="shared" si="11"/>
        <v>12.128712871287135</v>
      </c>
      <c r="P54" s="13">
        <f t="shared" si="20"/>
        <v>97.862500000000011</v>
      </c>
      <c r="Q54" s="33">
        <f t="shared" si="21"/>
        <v>100.5020833333333</v>
      </c>
      <c r="R54" s="13">
        <f t="shared" si="22"/>
        <v>2.6972367692765715</v>
      </c>
      <c r="S54" s="12"/>
      <c r="T54" s="12">
        <f t="shared" si="12"/>
        <v>120.4466</v>
      </c>
      <c r="U54" s="37">
        <f t="shared" si="42"/>
        <v>101</v>
      </c>
      <c r="V54" s="13">
        <f t="shared" si="23"/>
        <v>19.254059405940609</v>
      </c>
      <c r="W54" s="13">
        <f t="shared" si="34"/>
        <v>97.862500000000011</v>
      </c>
      <c r="X54" s="33">
        <f t="shared" si="24"/>
        <v>101.06890833333334</v>
      </c>
      <c r="Y54" s="13">
        <f t="shared" si="25"/>
        <v>3.2764422872227073</v>
      </c>
      <c r="AA54" s="12">
        <f t="shared" si="13"/>
        <v>121.849</v>
      </c>
      <c r="AB54" s="37">
        <f t="shared" si="43"/>
        <v>101</v>
      </c>
      <c r="AC54" s="13">
        <f t="shared" si="26"/>
        <v>20.64257425742575</v>
      </c>
      <c r="AD54" s="13">
        <f t="shared" si="35"/>
        <v>97.862500000000011</v>
      </c>
      <c r="AE54" s="33">
        <f t="shared" si="27"/>
        <v>101.98987500000003</v>
      </c>
      <c r="AF54" s="13">
        <f t="shared" si="28"/>
        <v>4.2175245880700061</v>
      </c>
      <c r="AH54" s="12">
        <f t="shared" si="14"/>
        <v>112.75749999999999</v>
      </c>
      <c r="AI54" s="37">
        <f t="shared" si="44"/>
        <v>101</v>
      </c>
      <c r="AJ54" s="13">
        <f t="shared" si="15"/>
        <v>11.64108910891089</v>
      </c>
      <c r="AK54" s="13">
        <f t="shared" si="36"/>
        <v>97.862500000000011</v>
      </c>
      <c r="AL54" s="33">
        <f t="shared" si="29"/>
        <v>100.1370625</v>
      </c>
      <c r="AM54" s="13">
        <f t="shared" si="30"/>
        <v>2.3242431983650391</v>
      </c>
      <c r="AO54" s="12">
        <f t="shared" si="16"/>
        <v>113.74250000000001</v>
      </c>
      <c r="AP54" s="37">
        <f t="shared" si="45"/>
        <v>101</v>
      </c>
      <c r="AQ54" s="13">
        <f t="shared" si="17"/>
        <v>12.616336633663366</v>
      </c>
      <c r="AR54" s="13">
        <f t="shared" si="37"/>
        <v>97.862500000000011</v>
      </c>
      <c r="AS54" s="33">
        <f t="shared" si="31"/>
        <v>100.86710416666665</v>
      </c>
      <c r="AT54" s="13">
        <f t="shared" si="32"/>
        <v>3.0702303401881608</v>
      </c>
    </row>
    <row r="55" spans="1:46">
      <c r="A55" s="1">
        <v>2016</v>
      </c>
      <c r="B55" s="1">
        <v>3</v>
      </c>
      <c r="D55" s="38">
        <v>90.6</v>
      </c>
      <c r="E55" s="35">
        <v>103.2</v>
      </c>
      <c r="F55" s="35">
        <v>63.6</v>
      </c>
      <c r="G55" s="12">
        <f t="shared" si="38"/>
        <v>97.643200000000007</v>
      </c>
      <c r="H55" s="37">
        <f t="shared" si="39"/>
        <v>90.6</v>
      </c>
      <c r="I55" s="13">
        <f t="shared" si="10"/>
        <v>7.7739514348785974</v>
      </c>
      <c r="J55" s="13">
        <f t="shared" si="33"/>
        <v>96.408333333333317</v>
      </c>
      <c r="K55" s="33">
        <f t="shared" si="18"/>
        <v>99.665758333333315</v>
      </c>
      <c r="L55" s="13">
        <f t="shared" si="19"/>
        <v>3.3787794969314575</v>
      </c>
      <c r="M55" s="12">
        <f t="shared" si="40"/>
        <v>95.8</v>
      </c>
      <c r="N55" s="37">
        <f t="shared" si="41"/>
        <v>90.6</v>
      </c>
      <c r="O55" s="13">
        <f t="shared" si="11"/>
        <v>5.7395143487858746</v>
      </c>
      <c r="P55" s="13">
        <f t="shared" si="20"/>
        <v>96.408333333333317</v>
      </c>
      <c r="Q55" s="33">
        <f t="shared" si="21"/>
        <v>99.004166666666663</v>
      </c>
      <c r="R55" s="13">
        <f t="shared" si="22"/>
        <v>2.6925404097156331</v>
      </c>
      <c r="S55" s="12"/>
      <c r="T55" s="12">
        <f t="shared" si="12"/>
        <v>97.230400000000003</v>
      </c>
      <c r="U55" s="37">
        <f t="shared" si="42"/>
        <v>90.6</v>
      </c>
      <c r="V55" s="13">
        <f t="shared" si="23"/>
        <v>7.318322295805757</v>
      </c>
      <c r="W55" s="13">
        <f t="shared" si="34"/>
        <v>96.408333333333317</v>
      </c>
      <c r="X55" s="33">
        <f t="shared" si="24"/>
        <v>99.228141666666673</v>
      </c>
      <c r="Y55" s="13">
        <f t="shared" si="25"/>
        <v>2.9248595384216713</v>
      </c>
      <c r="AA55" s="12">
        <f t="shared" si="13"/>
        <v>98.056000000000012</v>
      </c>
      <c r="AB55" s="37">
        <f t="shared" si="43"/>
        <v>90.6</v>
      </c>
      <c r="AC55" s="13">
        <f t="shared" si="26"/>
        <v>8.2295805739514378</v>
      </c>
      <c r="AD55" s="13">
        <f t="shared" si="35"/>
        <v>96.408333333333317</v>
      </c>
      <c r="AE55" s="33">
        <f t="shared" si="27"/>
        <v>100.10337500000001</v>
      </c>
      <c r="AF55" s="13">
        <f t="shared" si="28"/>
        <v>3.8326994554412863</v>
      </c>
      <c r="AH55" s="12">
        <f t="shared" si="14"/>
        <v>95.481999999999999</v>
      </c>
      <c r="AI55" s="37">
        <f t="shared" si="44"/>
        <v>90.6</v>
      </c>
      <c r="AJ55" s="13">
        <f t="shared" si="15"/>
        <v>5.3885209713024267</v>
      </c>
      <c r="AK55" s="13">
        <f t="shared" si="36"/>
        <v>96.408333333333317</v>
      </c>
      <c r="AL55" s="33">
        <f t="shared" si="29"/>
        <v>98.654124999999979</v>
      </c>
      <c r="AM55" s="13">
        <f t="shared" si="30"/>
        <v>2.3294580344022791</v>
      </c>
      <c r="AO55" s="12">
        <f t="shared" si="16"/>
        <v>96.117999999999995</v>
      </c>
      <c r="AP55" s="37">
        <f t="shared" si="45"/>
        <v>90.6</v>
      </c>
      <c r="AQ55" s="13">
        <f t="shared" si="17"/>
        <v>6.0905077262693084</v>
      </c>
      <c r="AR55" s="13">
        <f t="shared" si="37"/>
        <v>96.408333333333317</v>
      </c>
      <c r="AS55" s="33">
        <f t="shared" si="31"/>
        <v>99.354208333333347</v>
      </c>
      <c r="AT55" s="13">
        <f t="shared" si="32"/>
        <v>3.055622785028973</v>
      </c>
    </row>
    <row r="56" spans="1:46">
      <c r="A56" s="1">
        <v>2016</v>
      </c>
      <c r="B56" s="1">
        <v>4</v>
      </c>
      <c r="D56" s="38">
        <v>94</v>
      </c>
      <c r="E56" s="35">
        <v>81.099999999999994</v>
      </c>
      <c r="F56" s="35">
        <v>57.5</v>
      </c>
      <c r="G56" s="12">
        <f t="shared" si="38"/>
        <v>90.438599999999994</v>
      </c>
      <c r="H56" s="37">
        <f t="shared" si="39"/>
        <v>94</v>
      </c>
      <c r="I56" s="13">
        <f t="shared" si="10"/>
        <v>-3.7887234042553217</v>
      </c>
      <c r="J56" s="13">
        <f t="shared" si="33"/>
        <v>95.087499999999991</v>
      </c>
      <c r="K56" s="33">
        <f t="shared" si="18"/>
        <v>97.510083333333327</v>
      </c>
      <c r="L56" s="13">
        <f t="shared" si="19"/>
        <v>2.5477411156391128</v>
      </c>
      <c r="M56" s="12">
        <f t="shared" si="40"/>
        <v>92.75</v>
      </c>
      <c r="N56" s="37">
        <f t="shared" si="41"/>
        <v>94</v>
      </c>
      <c r="O56" s="13">
        <f t="shared" si="11"/>
        <v>-1.3297872340425556</v>
      </c>
      <c r="P56" s="13">
        <f t="shared" si="20"/>
        <v>95.087499999999991</v>
      </c>
      <c r="Q56" s="33">
        <f t="shared" si="21"/>
        <v>97.225000000000009</v>
      </c>
      <c r="R56" s="13">
        <f t="shared" si="22"/>
        <v>2.247929538582909</v>
      </c>
      <c r="S56" s="12"/>
      <c r="T56" s="12">
        <f t="shared" si="12"/>
        <v>90.114199999999997</v>
      </c>
      <c r="U56" s="37">
        <f t="shared" si="42"/>
        <v>94</v>
      </c>
      <c r="V56" s="13">
        <f t="shared" si="23"/>
        <v>-4.133829787234049</v>
      </c>
      <c r="W56" s="13">
        <f t="shared" si="34"/>
        <v>95.087499999999991</v>
      </c>
      <c r="X56" s="33">
        <f t="shared" si="24"/>
        <v>97.098916666666653</v>
      </c>
      <c r="Y56" s="13">
        <f t="shared" si="25"/>
        <v>2.115332369308959</v>
      </c>
      <c r="AA56" s="12">
        <f t="shared" si="13"/>
        <v>90.763000000000005</v>
      </c>
      <c r="AB56" s="37">
        <f t="shared" si="43"/>
        <v>94</v>
      </c>
      <c r="AC56" s="13">
        <f t="shared" si="26"/>
        <v>-3.4436170212765944</v>
      </c>
      <c r="AD56" s="13">
        <f t="shared" si="35"/>
        <v>95.087499999999991</v>
      </c>
      <c r="AE56" s="33">
        <f t="shared" si="27"/>
        <v>97.921250000000001</v>
      </c>
      <c r="AF56" s="13">
        <f t="shared" si="28"/>
        <v>2.9801498619692381</v>
      </c>
      <c r="AH56" s="12">
        <f t="shared" si="14"/>
        <v>92.462500000000006</v>
      </c>
      <c r="AI56" s="37">
        <f t="shared" si="44"/>
        <v>94</v>
      </c>
      <c r="AJ56" s="13">
        <f t="shared" si="15"/>
        <v>-1.6356382978723332</v>
      </c>
      <c r="AK56" s="13">
        <f t="shared" si="36"/>
        <v>95.087499999999991</v>
      </c>
      <c r="AL56" s="33">
        <f t="shared" si="29"/>
        <v>96.892749999999992</v>
      </c>
      <c r="AM56" s="13">
        <f t="shared" si="30"/>
        <v>1.8985145260944023</v>
      </c>
      <c r="AO56" s="12">
        <f t="shared" si="16"/>
        <v>93.037499999999994</v>
      </c>
      <c r="AP56" s="37">
        <f t="shared" si="45"/>
        <v>94</v>
      </c>
      <c r="AQ56" s="13">
        <f t="shared" si="17"/>
        <v>-1.0239361702127638</v>
      </c>
      <c r="AR56" s="13">
        <f t="shared" si="37"/>
        <v>95.087499999999991</v>
      </c>
      <c r="AS56" s="33">
        <f t="shared" si="31"/>
        <v>97.55725000000001</v>
      </c>
      <c r="AT56" s="13">
        <f t="shared" si="32"/>
        <v>2.5973445510714157</v>
      </c>
    </row>
    <row r="57" spans="1:46">
      <c r="A57" s="1">
        <v>2016</v>
      </c>
      <c r="B57" s="1">
        <v>5</v>
      </c>
      <c r="D57" s="38">
        <v>95.3</v>
      </c>
      <c r="E57" s="35">
        <v>88.6</v>
      </c>
      <c r="F57" s="35">
        <v>67</v>
      </c>
      <c r="G57" s="12">
        <f t="shared" si="38"/>
        <v>92.883600000000001</v>
      </c>
      <c r="H57" s="37">
        <f t="shared" si="39"/>
        <v>95.3</v>
      </c>
      <c r="I57" s="13">
        <f t="shared" si="10"/>
        <v>-2.5355718782791143</v>
      </c>
      <c r="J57" s="13">
        <f t="shared" si="33"/>
        <v>93.100000000000009</v>
      </c>
      <c r="K57" s="33">
        <f t="shared" si="18"/>
        <v>94.948266666666669</v>
      </c>
      <c r="L57" s="13">
        <f t="shared" si="19"/>
        <v>1.9852488363766554</v>
      </c>
      <c r="M57" s="12">
        <f t="shared" si="40"/>
        <v>97.5</v>
      </c>
      <c r="N57" s="37">
        <f t="shared" si="41"/>
        <v>95.3</v>
      </c>
      <c r="O57" s="13">
        <f t="shared" si="11"/>
        <v>2.3084994753410371</v>
      </c>
      <c r="P57" s="13">
        <f t="shared" si="20"/>
        <v>93.100000000000009</v>
      </c>
      <c r="Q57" s="33">
        <f t="shared" si="21"/>
        <v>95.037500000000023</v>
      </c>
      <c r="R57" s="13">
        <f t="shared" si="22"/>
        <v>2.0810955961332098</v>
      </c>
      <c r="S57" s="12"/>
      <c r="T57" s="12">
        <f t="shared" si="12"/>
        <v>92.529200000000003</v>
      </c>
      <c r="U57" s="37">
        <f t="shared" si="42"/>
        <v>95.3</v>
      </c>
      <c r="V57" s="13">
        <f t="shared" si="23"/>
        <v>-2.9074501573976903</v>
      </c>
      <c r="W57" s="13">
        <f t="shared" si="34"/>
        <v>93.100000000000009</v>
      </c>
      <c r="X57" s="33">
        <f t="shared" si="24"/>
        <v>94.568533333333335</v>
      </c>
      <c r="Y57" s="13">
        <f t="shared" si="25"/>
        <v>1.5773720014321526</v>
      </c>
      <c r="AA57" s="12">
        <f t="shared" si="13"/>
        <v>93.238</v>
      </c>
      <c r="AB57" s="37">
        <f t="shared" si="43"/>
        <v>95.3</v>
      </c>
      <c r="AC57" s="13">
        <f t="shared" si="26"/>
        <v>-2.1636935991605384</v>
      </c>
      <c r="AD57" s="13">
        <f t="shared" si="35"/>
        <v>93.100000000000009</v>
      </c>
      <c r="AE57" s="33">
        <f t="shared" si="27"/>
        <v>95.327999999999989</v>
      </c>
      <c r="AF57" s="13">
        <f t="shared" si="28"/>
        <v>2.3931256713211297</v>
      </c>
      <c r="AH57" s="12">
        <f t="shared" si="14"/>
        <v>97.164999999999992</v>
      </c>
      <c r="AI57" s="37">
        <f t="shared" si="44"/>
        <v>95.3</v>
      </c>
      <c r="AJ57" s="13">
        <f t="shared" si="15"/>
        <v>1.9569779643231868</v>
      </c>
      <c r="AK57" s="13">
        <f t="shared" si="36"/>
        <v>93.100000000000009</v>
      </c>
      <c r="AL57" s="33">
        <f t="shared" si="29"/>
        <v>94.727125000000001</v>
      </c>
      <c r="AM57" s="13">
        <f t="shared" si="30"/>
        <v>1.7477175080558425</v>
      </c>
      <c r="AO57" s="12">
        <f t="shared" si="16"/>
        <v>97.835000000000008</v>
      </c>
      <c r="AP57" s="37">
        <f t="shared" si="45"/>
        <v>95.3</v>
      </c>
      <c r="AQ57" s="13">
        <f t="shared" si="17"/>
        <v>2.6600209863588731</v>
      </c>
      <c r="AR57" s="13">
        <f t="shared" si="37"/>
        <v>93.100000000000009</v>
      </c>
      <c r="AS57" s="33">
        <f t="shared" si="31"/>
        <v>95.347875000000002</v>
      </c>
      <c r="AT57" s="13">
        <f t="shared" si="32"/>
        <v>2.4144736842105203</v>
      </c>
    </row>
    <row r="58" spans="1:46">
      <c r="A58" s="1">
        <v>2016</v>
      </c>
      <c r="B58" s="1">
        <v>6</v>
      </c>
      <c r="D58" s="38">
        <v>84.5</v>
      </c>
      <c r="E58" s="35">
        <v>40.299999999999997</v>
      </c>
      <c r="F58" s="35">
        <v>30.7</v>
      </c>
      <c r="G58" s="12">
        <f t="shared" si="38"/>
        <v>77.137799999999999</v>
      </c>
      <c r="H58" s="37">
        <f t="shared" si="39"/>
        <v>84.5</v>
      </c>
      <c r="I58" s="13">
        <f t="shared" si="10"/>
        <v>-8.7126627218934942</v>
      </c>
      <c r="J58" s="13">
        <f t="shared" si="33"/>
        <v>90.32083333333334</v>
      </c>
      <c r="K58" s="33">
        <f t="shared" si="18"/>
        <v>92.152816666666652</v>
      </c>
      <c r="L58" s="13">
        <f t="shared" si="19"/>
        <v>2.0283064999769209</v>
      </c>
      <c r="M58" s="12">
        <f t="shared" si="40"/>
        <v>79.349999999999994</v>
      </c>
      <c r="N58" s="37">
        <f t="shared" si="41"/>
        <v>84.5</v>
      </c>
      <c r="O58" s="13">
        <f t="shared" si="11"/>
        <v>-6.0946745562130218</v>
      </c>
      <c r="P58" s="13">
        <f t="shared" si="20"/>
        <v>90.32083333333334</v>
      </c>
      <c r="Q58" s="33">
        <f t="shared" si="21"/>
        <v>92.737500000000026</v>
      </c>
      <c r="R58" s="13">
        <f t="shared" si="22"/>
        <v>2.6756469991235292</v>
      </c>
      <c r="S58" s="12"/>
      <c r="T58" s="12">
        <f t="shared" si="12"/>
        <v>76.976600000000005</v>
      </c>
      <c r="U58" s="37">
        <f t="shared" si="42"/>
        <v>84.5</v>
      </c>
      <c r="V58" s="13">
        <f t="shared" si="23"/>
        <v>-8.9034319526627144</v>
      </c>
      <c r="W58" s="13">
        <f t="shared" si="34"/>
        <v>90.32083333333334</v>
      </c>
      <c r="X58" s="33">
        <f t="shared" si="24"/>
        <v>91.807383333333306</v>
      </c>
      <c r="Y58" s="13">
        <f t="shared" si="25"/>
        <v>1.6458550537435457</v>
      </c>
      <c r="AA58" s="12">
        <f t="shared" si="13"/>
        <v>77.299000000000007</v>
      </c>
      <c r="AB58" s="37">
        <f t="shared" si="43"/>
        <v>84.5</v>
      </c>
      <c r="AC58" s="13">
        <f t="shared" si="26"/>
        <v>-8.5218934911242599</v>
      </c>
      <c r="AD58" s="13">
        <f t="shared" si="35"/>
        <v>90.32083333333334</v>
      </c>
      <c r="AE58" s="33">
        <f t="shared" si="27"/>
        <v>92.498249999999999</v>
      </c>
      <c r="AF58" s="13">
        <f t="shared" si="28"/>
        <v>2.4107579462102677</v>
      </c>
      <c r="AH58" s="12">
        <f t="shared" si="14"/>
        <v>79.1965</v>
      </c>
      <c r="AI58" s="37">
        <f t="shared" si="44"/>
        <v>84.5</v>
      </c>
      <c r="AJ58" s="13">
        <f t="shared" si="15"/>
        <v>-6.2763313609467417</v>
      </c>
      <c r="AK58" s="13">
        <f t="shared" si="36"/>
        <v>90.32083333333334</v>
      </c>
      <c r="AL58" s="33">
        <f t="shared" si="29"/>
        <v>92.450125</v>
      </c>
      <c r="AM58" s="13">
        <f t="shared" si="30"/>
        <v>2.357475665451858</v>
      </c>
      <c r="AO58" s="12">
        <f t="shared" si="16"/>
        <v>79.503500000000003</v>
      </c>
      <c r="AP58" s="37">
        <f t="shared" si="45"/>
        <v>84.5</v>
      </c>
      <c r="AQ58" s="13">
        <f t="shared" si="17"/>
        <v>-5.9130177514792877</v>
      </c>
      <c r="AR58" s="13">
        <f t="shared" si="37"/>
        <v>90.32083333333334</v>
      </c>
      <c r="AS58" s="33">
        <f t="shared" si="31"/>
        <v>93.024875000000009</v>
      </c>
      <c r="AT58" s="13">
        <f t="shared" si="32"/>
        <v>2.9938183327951293</v>
      </c>
    </row>
    <row r="59" spans="1:46">
      <c r="A59" s="1">
        <v>2016</v>
      </c>
      <c r="B59" s="1">
        <v>7</v>
      </c>
      <c r="D59" s="38">
        <v>88.9</v>
      </c>
      <c r="E59" s="35">
        <v>65.900000000000006</v>
      </c>
      <c r="F59" s="35">
        <v>48.2</v>
      </c>
      <c r="G59" s="12">
        <f t="shared" si="38"/>
        <v>85.483400000000003</v>
      </c>
      <c r="H59" s="37">
        <f t="shared" si="39"/>
        <v>88.9</v>
      </c>
      <c r="I59" s="13">
        <f t="shared" si="10"/>
        <v>-3.84319460067492</v>
      </c>
      <c r="J59" s="13">
        <f t="shared" si="33"/>
        <v>87.741666666666674</v>
      </c>
      <c r="K59" s="33">
        <f t="shared" si="18"/>
        <v>89.470108333333329</v>
      </c>
      <c r="L59" s="13">
        <f t="shared" si="19"/>
        <v>1.9699211701016139</v>
      </c>
      <c r="M59" s="12">
        <f t="shared" si="40"/>
        <v>88.1</v>
      </c>
      <c r="N59" s="37">
        <f t="shared" si="41"/>
        <v>88.9</v>
      </c>
      <c r="O59" s="13">
        <f t="shared" si="11"/>
        <v>-0.89988751406076517</v>
      </c>
      <c r="P59" s="13">
        <f t="shared" si="20"/>
        <v>87.741666666666674</v>
      </c>
      <c r="Q59" s="33">
        <f t="shared" si="21"/>
        <v>90.766666666666666</v>
      </c>
      <c r="R59" s="13">
        <f t="shared" si="22"/>
        <v>3.4476208566815387</v>
      </c>
      <c r="S59" s="12"/>
      <c r="T59" s="12">
        <f t="shared" si="12"/>
        <v>85.219800000000006</v>
      </c>
      <c r="U59" s="37">
        <f t="shared" si="42"/>
        <v>88.9</v>
      </c>
      <c r="V59" s="13">
        <f t="shared" si="23"/>
        <v>-4.1397075365579212</v>
      </c>
      <c r="W59" s="13">
        <f t="shared" si="34"/>
        <v>87.741666666666674</v>
      </c>
      <c r="X59" s="33">
        <f t="shared" si="24"/>
        <v>89.157591666666676</v>
      </c>
      <c r="Y59" s="13">
        <f t="shared" si="25"/>
        <v>1.6137429955361426</v>
      </c>
      <c r="AA59" s="12">
        <f t="shared" si="13"/>
        <v>85.747</v>
      </c>
      <c r="AB59" s="37">
        <f t="shared" si="43"/>
        <v>88.9</v>
      </c>
      <c r="AC59" s="13">
        <f t="shared" si="26"/>
        <v>-3.5466816647919046</v>
      </c>
      <c r="AD59" s="13">
        <f t="shared" si="35"/>
        <v>87.741666666666674</v>
      </c>
      <c r="AE59" s="33">
        <f t="shared" si="27"/>
        <v>89.782624999999996</v>
      </c>
      <c r="AF59" s="13">
        <f t="shared" si="28"/>
        <v>2.3260993446670994</v>
      </c>
      <c r="AH59" s="12">
        <f t="shared" si="14"/>
        <v>87.859000000000009</v>
      </c>
      <c r="AI59" s="37">
        <f t="shared" si="44"/>
        <v>88.9</v>
      </c>
      <c r="AJ59" s="13">
        <f t="shared" si="15"/>
        <v>-1.1709786276715306</v>
      </c>
      <c r="AK59" s="13">
        <f t="shared" si="36"/>
        <v>87.741666666666674</v>
      </c>
      <c r="AL59" s="33">
        <f t="shared" si="29"/>
        <v>90.498999999999981</v>
      </c>
      <c r="AM59" s="13">
        <f t="shared" si="30"/>
        <v>3.1425586475448455</v>
      </c>
      <c r="AO59" s="12">
        <f t="shared" si="16"/>
        <v>88.341000000000008</v>
      </c>
      <c r="AP59" s="37">
        <f t="shared" si="45"/>
        <v>88.9</v>
      </c>
      <c r="AQ59" s="13">
        <f t="shared" si="17"/>
        <v>-0.62879640044994289</v>
      </c>
      <c r="AR59" s="13">
        <f t="shared" si="37"/>
        <v>87.741666666666674</v>
      </c>
      <c r="AS59" s="33">
        <f t="shared" si="31"/>
        <v>91.03433333333335</v>
      </c>
      <c r="AT59" s="13">
        <f t="shared" si="32"/>
        <v>3.7526830658182178</v>
      </c>
    </row>
    <row r="60" spans="1:46">
      <c r="A60" s="1">
        <v>2016</v>
      </c>
      <c r="B60" s="1">
        <v>8</v>
      </c>
      <c r="D60" s="38">
        <v>87.1</v>
      </c>
      <c r="E60" s="35">
        <v>78.5</v>
      </c>
      <c r="F60" s="35">
        <v>59.9</v>
      </c>
      <c r="G60" s="12">
        <f t="shared" si="38"/>
        <v>89.591000000000008</v>
      </c>
      <c r="H60" s="37">
        <f t="shared" si="39"/>
        <v>87.1</v>
      </c>
      <c r="I60" s="13">
        <f t="shared" si="10"/>
        <v>2.8599311136624692</v>
      </c>
      <c r="J60" s="13">
        <f t="shared" si="33"/>
        <v>85.608333333333334</v>
      </c>
      <c r="K60" s="33">
        <f t="shared" si="18"/>
        <v>86.200600000000009</v>
      </c>
      <c r="L60" s="13">
        <f t="shared" si="19"/>
        <v>0.69183296018691465</v>
      </c>
      <c r="M60" s="12">
        <f t="shared" si="40"/>
        <v>93.95</v>
      </c>
      <c r="N60" s="37">
        <f t="shared" si="41"/>
        <v>87.1</v>
      </c>
      <c r="O60" s="13">
        <f t="shared" si="11"/>
        <v>7.8645235361653363</v>
      </c>
      <c r="P60" s="13">
        <f t="shared" si="20"/>
        <v>85.608333333333334</v>
      </c>
      <c r="Q60" s="33">
        <f t="shared" si="21"/>
        <v>88.322916666666671</v>
      </c>
      <c r="R60" s="13">
        <f t="shared" si="22"/>
        <v>3.1709335150394367</v>
      </c>
      <c r="S60" s="12"/>
      <c r="T60" s="12">
        <f t="shared" si="12"/>
        <v>89.277000000000001</v>
      </c>
      <c r="U60" s="37">
        <f t="shared" si="42"/>
        <v>87.1</v>
      </c>
      <c r="V60" s="13">
        <f t="shared" si="23"/>
        <v>2.4994259471871487</v>
      </c>
      <c r="W60" s="13">
        <f t="shared" si="34"/>
        <v>85.608333333333334</v>
      </c>
      <c r="X60" s="33">
        <f t="shared" si="24"/>
        <v>85.928200000000004</v>
      </c>
      <c r="Y60" s="13">
        <f t="shared" si="25"/>
        <v>0.37363963788573074</v>
      </c>
      <c r="AA60" s="12">
        <f t="shared" si="13"/>
        <v>89.905000000000001</v>
      </c>
      <c r="AB60" s="37">
        <f t="shared" si="43"/>
        <v>87.1</v>
      </c>
      <c r="AC60" s="13">
        <f t="shared" si="26"/>
        <v>3.2204362801377755</v>
      </c>
      <c r="AD60" s="13">
        <f t="shared" si="35"/>
        <v>85.608333333333334</v>
      </c>
      <c r="AE60" s="33">
        <f t="shared" si="27"/>
        <v>86.472999999999999</v>
      </c>
      <c r="AF60" s="13">
        <f t="shared" si="28"/>
        <v>1.0100262824880701</v>
      </c>
      <c r="AH60" s="12">
        <f t="shared" si="14"/>
        <v>93.650499999999994</v>
      </c>
      <c r="AI60" s="37">
        <f t="shared" si="44"/>
        <v>87.1</v>
      </c>
      <c r="AJ60" s="13">
        <f t="shared" si="15"/>
        <v>7.5206659012629302</v>
      </c>
      <c r="AK60" s="13">
        <f t="shared" si="36"/>
        <v>85.608333333333334</v>
      </c>
      <c r="AL60" s="33">
        <f t="shared" si="29"/>
        <v>88.079687499999991</v>
      </c>
      <c r="AM60" s="13">
        <f t="shared" si="30"/>
        <v>2.886814951815424</v>
      </c>
      <c r="AO60" s="12">
        <f t="shared" si="16"/>
        <v>94.249499999999998</v>
      </c>
      <c r="AP60" s="37">
        <f t="shared" si="45"/>
        <v>87.1</v>
      </c>
      <c r="AQ60" s="13">
        <f t="shared" si="17"/>
        <v>8.2083811710677423</v>
      </c>
      <c r="AR60" s="13">
        <f t="shared" si="37"/>
        <v>85.608333333333334</v>
      </c>
      <c r="AS60" s="33">
        <f t="shared" si="31"/>
        <v>88.566145833333351</v>
      </c>
      <c r="AT60" s="13">
        <f t="shared" si="32"/>
        <v>3.4550520782634209</v>
      </c>
    </row>
    <row r="61" spans="1:46">
      <c r="A61" s="1">
        <v>2016</v>
      </c>
      <c r="B61" s="1">
        <v>9</v>
      </c>
      <c r="D61" s="38">
        <v>88.7</v>
      </c>
      <c r="E61" s="35">
        <v>72.599999999999994</v>
      </c>
      <c r="F61" s="35">
        <v>53.9</v>
      </c>
      <c r="G61" s="12">
        <f t="shared" si="38"/>
        <v>87.667599999999993</v>
      </c>
      <c r="H61" s="37">
        <f t="shared" si="39"/>
        <v>88.7</v>
      </c>
      <c r="I61" s="13">
        <f t="shared" si="10"/>
        <v>-1.1639233370913331</v>
      </c>
      <c r="J61" s="13">
        <f t="shared" si="33"/>
        <v>83.829166666666666</v>
      </c>
      <c r="K61" s="33">
        <f t="shared" si="18"/>
        <v>83.352175000000003</v>
      </c>
      <c r="L61" s="13">
        <f t="shared" si="19"/>
        <v>-0.56900442367910387</v>
      </c>
      <c r="M61" s="12">
        <f t="shared" si="40"/>
        <v>90.95</v>
      </c>
      <c r="N61" s="37">
        <f t="shared" si="41"/>
        <v>88.7</v>
      </c>
      <c r="O61" s="13">
        <f t="shared" si="11"/>
        <v>2.5366403607666399</v>
      </c>
      <c r="P61" s="13">
        <f t="shared" si="20"/>
        <v>83.829166666666666</v>
      </c>
      <c r="Q61" s="33">
        <f t="shared" si="21"/>
        <v>86.00624999999998</v>
      </c>
      <c r="R61" s="13">
        <f t="shared" si="22"/>
        <v>2.597047566976471</v>
      </c>
      <c r="S61" s="12"/>
      <c r="T61" s="12">
        <f t="shared" si="12"/>
        <v>87.377200000000002</v>
      </c>
      <c r="U61" s="37">
        <f t="shared" si="42"/>
        <v>88.7</v>
      </c>
      <c r="V61" s="13">
        <f t="shared" si="23"/>
        <v>-1.4913190529875919</v>
      </c>
      <c r="W61" s="13">
        <f t="shared" si="34"/>
        <v>83.829166666666666</v>
      </c>
      <c r="X61" s="33">
        <f t="shared" si="24"/>
        <v>83.114724999999993</v>
      </c>
      <c r="Y61" s="13">
        <f t="shared" si="25"/>
        <v>-0.85225905860133366</v>
      </c>
      <c r="AA61" s="12">
        <f t="shared" si="13"/>
        <v>87.957999999999998</v>
      </c>
      <c r="AB61" s="37">
        <f t="shared" si="43"/>
        <v>88.7</v>
      </c>
      <c r="AC61" s="13">
        <f t="shared" si="26"/>
        <v>-0.83652762119504587</v>
      </c>
      <c r="AD61" s="13">
        <f t="shared" si="35"/>
        <v>83.829166666666666</v>
      </c>
      <c r="AE61" s="33">
        <f t="shared" si="27"/>
        <v>83.589624999999998</v>
      </c>
      <c r="AF61" s="13">
        <f t="shared" si="28"/>
        <v>-0.28574978875688828</v>
      </c>
      <c r="AH61" s="12">
        <f t="shared" si="14"/>
        <v>90.680499999999995</v>
      </c>
      <c r="AI61" s="37">
        <f t="shared" si="44"/>
        <v>88.7</v>
      </c>
      <c r="AJ61" s="13">
        <f t="shared" si="15"/>
        <v>2.2328072153325706</v>
      </c>
      <c r="AK61" s="13">
        <f t="shared" si="36"/>
        <v>83.829166666666666</v>
      </c>
      <c r="AL61" s="33">
        <f t="shared" si="29"/>
        <v>85.786187499999983</v>
      </c>
      <c r="AM61" s="13">
        <f t="shared" si="30"/>
        <v>2.3345345196082974</v>
      </c>
      <c r="AO61" s="12">
        <f t="shared" si="16"/>
        <v>91.219499999999996</v>
      </c>
      <c r="AP61" s="37">
        <f t="shared" si="45"/>
        <v>88.7</v>
      </c>
      <c r="AQ61" s="13">
        <f t="shared" si="17"/>
        <v>2.8404735062006665</v>
      </c>
      <c r="AR61" s="13">
        <f t="shared" si="37"/>
        <v>83.829166666666666</v>
      </c>
      <c r="AS61" s="33">
        <f t="shared" si="31"/>
        <v>86.226312500000006</v>
      </c>
      <c r="AT61" s="13">
        <f t="shared" si="32"/>
        <v>2.8595606143446446</v>
      </c>
    </row>
    <row r="62" spans="1:46">
      <c r="A62" s="1">
        <v>2016</v>
      </c>
      <c r="B62" s="1">
        <v>10</v>
      </c>
      <c r="D62" s="38">
        <v>85.6</v>
      </c>
      <c r="E62" s="35">
        <v>55.6</v>
      </c>
      <c r="F62" s="35">
        <v>43.5</v>
      </c>
      <c r="G62" s="12">
        <f t="shared" si="38"/>
        <v>82.125600000000006</v>
      </c>
      <c r="H62" s="37">
        <f t="shared" si="39"/>
        <v>85.6</v>
      </c>
      <c r="I62" s="13">
        <f t="shared" si="10"/>
        <v>-4.0588785046728759</v>
      </c>
      <c r="J62" s="13">
        <f t="shared" si="33"/>
        <v>82.583333333333329</v>
      </c>
      <c r="K62" s="33">
        <f t="shared" si="18"/>
        <v>82.016933333333341</v>
      </c>
      <c r="L62" s="13">
        <f t="shared" si="19"/>
        <v>-0.68585267406659511</v>
      </c>
      <c r="M62" s="12">
        <f t="shared" si="40"/>
        <v>85.75</v>
      </c>
      <c r="N62" s="37">
        <f t="shared" si="41"/>
        <v>85.6</v>
      </c>
      <c r="O62" s="13">
        <f t="shared" si="11"/>
        <v>0.17523364485982995</v>
      </c>
      <c r="P62" s="13">
        <f t="shared" si="20"/>
        <v>82.583333333333329</v>
      </c>
      <c r="Q62" s="33">
        <f t="shared" si="21"/>
        <v>84.645833333333329</v>
      </c>
      <c r="R62" s="13">
        <f t="shared" si="22"/>
        <v>2.4974772956609428</v>
      </c>
      <c r="S62" s="12"/>
      <c r="T62" s="12">
        <f t="shared" si="12"/>
        <v>81.903199999999998</v>
      </c>
      <c r="U62" s="37">
        <f t="shared" si="42"/>
        <v>85.6</v>
      </c>
      <c r="V62" s="13">
        <f t="shared" si="23"/>
        <v>-4.3186915887850432</v>
      </c>
      <c r="W62" s="13">
        <f t="shared" si="34"/>
        <v>82.583333333333329</v>
      </c>
      <c r="X62" s="33">
        <f t="shared" si="24"/>
        <v>81.795866666666669</v>
      </c>
      <c r="Y62" s="13">
        <f t="shared" si="25"/>
        <v>-0.95354187689201808</v>
      </c>
      <c r="AA62" s="12">
        <f t="shared" si="13"/>
        <v>82.347999999999999</v>
      </c>
      <c r="AB62" s="37">
        <f t="shared" si="43"/>
        <v>85.6</v>
      </c>
      <c r="AC62" s="13">
        <f t="shared" si="26"/>
        <v>-3.799065420560737</v>
      </c>
      <c r="AD62" s="13">
        <f t="shared" si="35"/>
        <v>82.583333333333329</v>
      </c>
      <c r="AE62" s="33">
        <f t="shared" si="27"/>
        <v>82.238000000000014</v>
      </c>
      <c r="AF62" s="13">
        <f t="shared" si="28"/>
        <v>-0.41816347124114372</v>
      </c>
      <c r="AH62" s="12">
        <f t="shared" si="14"/>
        <v>85.532499999999999</v>
      </c>
      <c r="AI62" s="37">
        <f t="shared" si="44"/>
        <v>85.6</v>
      </c>
      <c r="AJ62" s="13">
        <f t="shared" si="15"/>
        <v>-7.8855140186902872E-2</v>
      </c>
      <c r="AK62" s="13">
        <f t="shared" si="36"/>
        <v>82.583333333333329</v>
      </c>
      <c r="AL62" s="33">
        <f t="shared" si="29"/>
        <v>84.439375000000013</v>
      </c>
      <c r="AM62" s="13">
        <f t="shared" si="30"/>
        <v>2.2474772956609712</v>
      </c>
      <c r="AO62" s="12">
        <f t="shared" si="16"/>
        <v>85.967500000000001</v>
      </c>
      <c r="AP62" s="37">
        <f t="shared" si="45"/>
        <v>85.6</v>
      </c>
      <c r="AQ62" s="13">
        <f t="shared" si="17"/>
        <v>0.42932242990654856</v>
      </c>
      <c r="AR62" s="13">
        <f t="shared" si="37"/>
        <v>82.583333333333329</v>
      </c>
      <c r="AS62" s="33">
        <f t="shared" si="31"/>
        <v>84.852291666666673</v>
      </c>
      <c r="AT62" s="13">
        <f t="shared" si="32"/>
        <v>2.747477295660957</v>
      </c>
    </row>
    <row r="63" spans="1:46">
      <c r="A63" s="1">
        <v>2016</v>
      </c>
      <c r="B63" s="1">
        <v>11</v>
      </c>
      <c r="D63" s="38">
        <v>76.900000000000006</v>
      </c>
      <c r="E63" s="35">
        <v>44.9</v>
      </c>
      <c r="F63" s="35">
        <v>34.299999999999997</v>
      </c>
      <c r="G63" s="12">
        <f t="shared" si="38"/>
        <v>78.6374</v>
      </c>
      <c r="H63" s="37">
        <f t="shared" si="39"/>
        <v>76.900000000000006</v>
      </c>
      <c r="I63" s="13">
        <f t="shared" si="10"/>
        <v>2.2592977893367987</v>
      </c>
      <c r="J63" s="13">
        <f t="shared" si="33"/>
        <v>81.195833333333312</v>
      </c>
      <c r="K63" s="33">
        <f t="shared" si="18"/>
        <v>80.950641666666669</v>
      </c>
      <c r="L63" s="13">
        <f t="shared" si="19"/>
        <v>-0.30197567609172893</v>
      </c>
      <c r="M63" s="12">
        <f t="shared" si="40"/>
        <v>81.150000000000006</v>
      </c>
      <c r="N63" s="37">
        <f t="shared" si="41"/>
        <v>76.900000000000006</v>
      </c>
      <c r="O63" s="13">
        <f t="shared" si="11"/>
        <v>5.5266579973992265</v>
      </c>
      <c r="P63" s="13">
        <f t="shared" si="20"/>
        <v>81.195833333333312</v>
      </c>
      <c r="Q63" s="33">
        <f t="shared" si="21"/>
        <v>83.25833333333334</v>
      </c>
      <c r="R63" s="13">
        <f t="shared" si="22"/>
        <v>2.5401549751116477</v>
      </c>
      <c r="S63" s="12"/>
      <c r="T63" s="12">
        <f t="shared" si="12"/>
        <v>78.457800000000006</v>
      </c>
      <c r="U63" s="37">
        <f t="shared" si="42"/>
        <v>76.900000000000006</v>
      </c>
      <c r="V63" s="13">
        <f t="shared" si="23"/>
        <v>2.0257477243172985</v>
      </c>
      <c r="W63" s="13">
        <f t="shared" si="34"/>
        <v>81.195833333333312</v>
      </c>
      <c r="X63" s="33">
        <f t="shared" si="24"/>
        <v>80.742658333333338</v>
      </c>
      <c r="Y63" s="13">
        <f t="shared" si="25"/>
        <v>-0.55812593010722367</v>
      </c>
      <c r="AA63" s="12">
        <f t="shared" si="13"/>
        <v>78.817000000000007</v>
      </c>
      <c r="AB63" s="37">
        <f t="shared" si="43"/>
        <v>76.900000000000006</v>
      </c>
      <c r="AC63" s="13">
        <f t="shared" si="26"/>
        <v>2.4928478543563131</v>
      </c>
      <c r="AD63" s="13">
        <f t="shared" si="35"/>
        <v>81.195833333333312</v>
      </c>
      <c r="AE63" s="33">
        <f t="shared" si="27"/>
        <v>81.158624999999986</v>
      </c>
      <c r="AF63" s="13">
        <f t="shared" si="28"/>
        <v>-4.5825422076248401E-2</v>
      </c>
      <c r="AH63" s="12">
        <f t="shared" si="14"/>
        <v>80.978499999999997</v>
      </c>
      <c r="AI63" s="37">
        <f t="shared" si="44"/>
        <v>76.900000000000006</v>
      </c>
      <c r="AJ63" s="13">
        <f t="shared" si="15"/>
        <v>5.3036410923276804</v>
      </c>
      <c r="AK63" s="13">
        <f t="shared" si="36"/>
        <v>81.195833333333312</v>
      </c>
      <c r="AL63" s="33">
        <f t="shared" si="29"/>
        <v>83.065749999999994</v>
      </c>
      <c r="AM63" s="13">
        <f t="shared" si="30"/>
        <v>2.3029712115769598</v>
      </c>
      <c r="AO63" s="12">
        <f t="shared" si="16"/>
        <v>81.3215</v>
      </c>
      <c r="AP63" s="37">
        <f t="shared" si="45"/>
        <v>76.900000000000006</v>
      </c>
      <c r="AQ63" s="13">
        <f t="shared" si="17"/>
        <v>5.7496749024707299</v>
      </c>
      <c r="AR63" s="13">
        <f t="shared" si="37"/>
        <v>81.195833333333312</v>
      </c>
      <c r="AS63" s="33">
        <f t="shared" si="31"/>
        <v>83.450916666666657</v>
      </c>
      <c r="AT63" s="13">
        <f t="shared" si="32"/>
        <v>2.7773387386462929</v>
      </c>
    </row>
    <row r="64" spans="1:46">
      <c r="A64" s="1">
        <v>2016</v>
      </c>
      <c r="B64" s="1">
        <v>12</v>
      </c>
      <c r="D64" s="38">
        <v>72.8</v>
      </c>
      <c r="E64" s="35">
        <v>33.200000000000003</v>
      </c>
      <c r="F64" s="35">
        <v>26.1</v>
      </c>
      <c r="G64" s="12">
        <f t="shared" si="38"/>
        <v>74.8232</v>
      </c>
      <c r="H64" s="37">
        <f t="shared" si="39"/>
        <v>72.8</v>
      </c>
      <c r="I64" s="13">
        <f t="shared" si="10"/>
        <v>2.7791208791208817</v>
      </c>
      <c r="J64" s="13">
        <f t="shared" si="33"/>
        <v>80.049999999999983</v>
      </c>
      <c r="K64" s="33">
        <f t="shared" si="18"/>
        <v>80.29320833333334</v>
      </c>
      <c r="L64" s="13">
        <f t="shared" si="19"/>
        <v>0.3038205288361695</v>
      </c>
      <c r="M64" s="12">
        <f t="shared" si="40"/>
        <v>77.05</v>
      </c>
      <c r="N64" s="37">
        <f t="shared" si="41"/>
        <v>72.8</v>
      </c>
      <c r="O64" s="13">
        <f t="shared" si="11"/>
        <v>5.8379120879120876</v>
      </c>
      <c r="P64" s="13">
        <f t="shared" si="20"/>
        <v>80.049999999999983</v>
      </c>
      <c r="Q64" s="33">
        <f t="shared" si="21"/>
        <v>82.310416666666669</v>
      </c>
      <c r="R64" s="13">
        <f t="shared" si="22"/>
        <v>2.8237559858422117</v>
      </c>
      <c r="S64" s="12"/>
      <c r="T64" s="12">
        <f t="shared" si="12"/>
        <v>74.690399999999997</v>
      </c>
      <c r="U64" s="37">
        <f t="shared" si="42"/>
        <v>72.8</v>
      </c>
      <c r="V64" s="13">
        <f t="shared" si="23"/>
        <v>2.5967032967032964</v>
      </c>
      <c r="W64" s="13">
        <f t="shared" si="34"/>
        <v>80.049999999999983</v>
      </c>
      <c r="X64" s="33">
        <f t="shared" si="24"/>
        <v>80.093291666666659</v>
      </c>
      <c r="Y64" s="13">
        <f t="shared" si="25"/>
        <v>5.4080782844053488E-2</v>
      </c>
      <c r="AA64" s="12">
        <f t="shared" si="13"/>
        <v>74.956000000000003</v>
      </c>
      <c r="AB64" s="37">
        <f t="shared" si="43"/>
        <v>72.8</v>
      </c>
      <c r="AC64" s="13">
        <f t="shared" si="26"/>
        <v>2.9615384615384528</v>
      </c>
      <c r="AD64" s="13">
        <f t="shared" si="35"/>
        <v>80.049999999999983</v>
      </c>
      <c r="AE64" s="33">
        <f t="shared" si="27"/>
        <v>80.493125000000006</v>
      </c>
      <c r="AF64" s="13">
        <f t="shared" si="28"/>
        <v>0.5535602748282713</v>
      </c>
      <c r="AH64" s="12">
        <f t="shared" si="14"/>
        <v>76.919499999999999</v>
      </c>
      <c r="AI64" s="37">
        <f t="shared" si="44"/>
        <v>72.8</v>
      </c>
      <c r="AJ64" s="13">
        <f t="shared" si="15"/>
        <v>5.6586538461538538</v>
      </c>
      <c r="AK64" s="13">
        <f t="shared" si="36"/>
        <v>80.049999999999983</v>
      </c>
      <c r="AL64" s="33">
        <f t="shared" si="29"/>
        <v>82.127312500000002</v>
      </c>
      <c r="AM64" s="13">
        <f t="shared" si="30"/>
        <v>2.5950187382886014</v>
      </c>
      <c r="AO64" s="12">
        <f t="shared" si="16"/>
        <v>77.180499999999995</v>
      </c>
      <c r="AP64" s="37">
        <f t="shared" si="45"/>
        <v>72.8</v>
      </c>
      <c r="AQ64" s="13">
        <f t="shared" si="17"/>
        <v>6.0171703296703356</v>
      </c>
      <c r="AR64" s="13">
        <f t="shared" si="37"/>
        <v>80.049999999999983</v>
      </c>
      <c r="AS64" s="33">
        <f t="shared" si="31"/>
        <v>82.493520833333335</v>
      </c>
      <c r="AT64" s="13">
        <f t="shared" si="32"/>
        <v>3.0524932333958219</v>
      </c>
    </row>
    <row r="65" spans="1:46">
      <c r="A65" s="1">
        <v>2017</v>
      </c>
      <c r="B65" s="1">
        <v>1</v>
      </c>
      <c r="C65">
        <v>2017</v>
      </c>
      <c r="D65" s="38">
        <v>74.900000000000006</v>
      </c>
      <c r="E65" s="35">
        <v>47.1</v>
      </c>
      <c r="F65" s="35">
        <v>35.299999999999997</v>
      </c>
      <c r="G65" s="12">
        <f t="shared" si="38"/>
        <v>79.354600000000005</v>
      </c>
      <c r="H65" s="37">
        <f t="shared" si="39"/>
        <v>74.900000000000006</v>
      </c>
      <c r="I65" s="13">
        <f t="shared" si="10"/>
        <v>5.9473965287049282</v>
      </c>
      <c r="J65" s="13">
        <f t="shared" si="33"/>
        <v>79.366666666666674</v>
      </c>
      <c r="K65" s="33">
        <f t="shared" si="18"/>
        <v>79.945475000000002</v>
      </c>
      <c r="L65" s="13">
        <f t="shared" si="19"/>
        <v>0.72928391432169803</v>
      </c>
      <c r="M65" s="12">
        <f t="shared" si="40"/>
        <v>81.650000000000006</v>
      </c>
      <c r="N65" s="37">
        <f t="shared" si="41"/>
        <v>74.900000000000006</v>
      </c>
      <c r="O65" s="13">
        <f t="shared" si="11"/>
        <v>9.0120160213618163</v>
      </c>
      <c r="P65" s="13">
        <f t="shared" si="20"/>
        <v>79.366666666666674</v>
      </c>
      <c r="Q65" s="33">
        <f t="shared" si="21"/>
        <v>81.697916666666686</v>
      </c>
      <c r="R65" s="13">
        <f t="shared" si="22"/>
        <v>2.9373162536749504</v>
      </c>
      <c r="S65" s="12"/>
      <c r="T65" s="12">
        <f t="shared" si="12"/>
        <v>79.166200000000003</v>
      </c>
      <c r="U65" s="37">
        <f t="shared" si="42"/>
        <v>74.900000000000006</v>
      </c>
      <c r="V65" s="13">
        <f t="shared" si="23"/>
        <v>5.6958611481975936</v>
      </c>
      <c r="W65" s="13">
        <f t="shared" si="34"/>
        <v>79.366666666666674</v>
      </c>
      <c r="X65" s="33">
        <f t="shared" si="24"/>
        <v>79.749825000000001</v>
      </c>
      <c r="Y65" s="13">
        <f t="shared" si="25"/>
        <v>0.48276984460309791</v>
      </c>
      <c r="AA65" s="12">
        <f t="shared" si="13"/>
        <v>79.543000000000006</v>
      </c>
      <c r="AB65" s="37">
        <f t="shared" si="43"/>
        <v>74.900000000000006</v>
      </c>
      <c r="AC65" s="13">
        <f t="shared" si="26"/>
        <v>6.198931909212277</v>
      </c>
      <c r="AD65" s="13">
        <f t="shared" si="35"/>
        <v>79.366666666666674</v>
      </c>
      <c r="AE65" s="33">
        <f t="shared" si="27"/>
        <v>80.141125000000002</v>
      </c>
      <c r="AF65" s="13">
        <f t="shared" si="28"/>
        <v>0.97579798404029816</v>
      </c>
      <c r="AH65" s="12">
        <f t="shared" si="14"/>
        <v>81.473500000000001</v>
      </c>
      <c r="AI65" s="37">
        <f t="shared" si="44"/>
        <v>74.900000000000006</v>
      </c>
      <c r="AJ65" s="13">
        <f t="shared" si="15"/>
        <v>8.7763684913217475</v>
      </c>
      <c r="AK65" s="13">
        <f t="shared" si="36"/>
        <v>79.366666666666674</v>
      </c>
      <c r="AL65" s="33">
        <f t="shared" si="29"/>
        <v>81.520937500000016</v>
      </c>
      <c r="AM65" s="13">
        <f t="shared" si="30"/>
        <v>2.7143269634607492</v>
      </c>
      <c r="AO65" s="12">
        <f t="shared" si="16"/>
        <v>81.826499999999996</v>
      </c>
      <c r="AP65" s="37">
        <f t="shared" si="45"/>
        <v>74.900000000000006</v>
      </c>
      <c r="AQ65" s="13">
        <f t="shared" si="17"/>
        <v>9.2476635514018568</v>
      </c>
      <c r="AR65" s="13">
        <f t="shared" si="37"/>
        <v>79.366666666666674</v>
      </c>
      <c r="AS65" s="33">
        <f t="shared" si="31"/>
        <v>81.874895833333326</v>
      </c>
      <c r="AT65" s="13">
        <f t="shared" si="32"/>
        <v>3.160305543889109</v>
      </c>
    </row>
    <row r="66" spans="1:46">
      <c r="A66" s="1">
        <v>2017</v>
      </c>
      <c r="B66" s="1">
        <v>2</v>
      </c>
      <c r="D66" s="38">
        <v>75</v>
      </c>
      <c r="E66" s="35">
        <v>37.1</v>
      </c>
      <c r="F66" s="35">
        <v>29</v>
      </c>
      <c r="G66" s="12">
        <f t="shared" si="38"/>
        <v>76.0946</v>
      </c>
      <c r="H66" s="37">
        <f t="shared" si="39"/>
        <v>75</v>
      </c>
      <c r="I66" s="13">
        <f t="shared" si="10"/>
        <v>1.4594666666666711</v>
      </c>
      <c r="J66" s="13">
        <f t="shared" si="33"/>
        <v>78.6875</v>
      </c>
      <c r="K66" s="33">
        <f t="shared" si="18"/>
        <v>79.26766666666667</v>
      </c>
      <c r="L66" s="13">
        <f t="shared" si="19"/>
        <v>0.73730473921101236</v>
      </c>
      <c r="M66" s="12">
        <f t="shared" si="40"/>
        <v>78.5</v>
      </c>
      <c r="N66" s="37">
        <f t="shared" si="41"/>
        <v>75</v>
      </c>
      <c r="O66" s="13">
        <f t="shared" si="11"/>
        <v>4.6666666666666572</v>
      </c>
      <c r="P66" s="13">
        <f t="shared" si="20"/>
        <v>78.6875</v>
      </c>
      <c r="Q66" s="33">
        <f t="shared" si="21"/>
        <v>80.652083333333351</v>
      </c>
      <c r="R66" s="13">
        <f t="shared" si="22"/>
        <v>2.4966904951019444</v>
      </c>
      <c r="S66" s="12"/>
      <c r="T66" s="12">
        <f t="shared" si="12"/>
        <v>75.946200000000005</v>
      </c>
      <c r="U66" s="37">
        <f t="shared" si="42"/>
        <v>75</v>
      </c>
      <c r="V66" s="13">
        <f t="shared" si="23"/>
        <v>1.2616000000000014</v>
      </c>
      <c r="W66" s="13">
        <f t="shared" si="34"/>
        <v>78.6875</v>
      </c>
      <c r="X66" s="33">
        <f t="shared" si="24"/>
        <v>79.080333333333343</v>
      </c>
      <c r="Y66" s="13">
        <f t="shared" si="25"/>
        <v>0.49923219486365156</v>
      </c>
      <c r="AA66" s="12">
        <f t="shared" si="13"/>
        <v>76.242999999999995</v>
      </c>
      <c r="AB66" s="37">
        <f t="shared" si="43"/>
        <v>75</v>
      </c>
      <c r="AC66" s="13">
        <f t="shared" si="26"/>
        <v>1.6573333333333267</v>
      </c>
      <c r="AD66" s="13">
        <f t="shared" si="35"/>
        <v>78.6875</v>
      </c>
      <c r="AE66" s="33">
        <f t="shared" si="27"/>
        <v>79.455000000000013</v>
      </c>
      <c r="AF66" s="13">
        <f t="shared" si="28"/>
        <v>0.97537728355838738</v>
      </c>
      <c r="AH66" s="12">
        <f t="shared" si="14"/>
        <v>78.355000000000004</v>
      </c>
      <c r="AI66" s="37">
        <f t="shared" si="44"/>
        <v>75</v>
      </c>
      <c r="AJ66" s="13">
        <f t="shared" si="15"/>
        <v>4.4733333333333292</v>
      </c>
      <c r="AK66" s="13">
        <f t="shared" si="36"/>
        <v>78.6875</v>
      </c>
      <c r="AL66" s="33">
        <f t="shared" si="29"/>
        <v>80.485562499999986</v>
      </c>
      <c r="AM66" s="13">
        <f t="shared" si="30"/>
        <v>2.2850675138998895</v>
      </c>
      <c r="AO66" s="12">
        <f t="shared" si="16"/>
        <v>78.644999999999996</v>
      </c>
      <c r="AP66" s="37">
        <f t="shared" si="45"/>
        <v>75</v>
      </c>
      <c r="AQ66" s="13">
        <f t="shared" si="17"/>
        <v>4.8599999999999994</v>
      </c>
      <c r="AR66" s="13">
        <f t="shared" si="37"/>
        <v>78.6875</v>
      </c>
      <c r="AS66" s="33">
        <f t="shared" si="31"/>
        <v>80.81860416666666</v>
      </c>
      <c r="AT66" s="13">
        <f t="shared" si="32"/>
        <v>2.7083134763039425</v>
      </c>
    </row>
    <row r="67" spans="1:46">
      <c r="A67" s="1">
        <v>2017</v>
      </c>
      <c r="B67" s="1">
        <v>3</v>
      </c>
      <c r="D67" s="38">
        <v>73.900000000000006</v>
      </c>
      <c r="E67" s="35">
        <v>31.7</v>
      </c>
      <c r="F67" s="35">
        <v>21.9</v>
      </c>
      <c r="G67" s="12">
        <f t="shared" si="38"/>
        <v>74.334199999999996</v>
      </c>
      <c r="H67" s="37">
        <f t="shared" si="39"/>
        <v>73.900000000000006</v>
      </c>
      <c r="I67" s="13">
        <f t="shared" si="10"/>
        <v>0.58755074424897202</v>
      </c>
      <c r="J67" s="13">
        <f t="shared" si="33"/>
        <v>78.533333333333317</v>
      </c>
      <c r="K67" s="33">
        <f t="shared" si="18"/>
        <v>79.184808333333351</v>
      </c>
      <c r="L67" s="13">
        <f t="shared" si="19"/>
        <v>0.82955220713077438</v>
      </c>
      <c r="M67" s="12">
        <f t="shared" si="40"/>
        <v>74.95</v>
      </c>
      <c r="N67" s="37">
        <f t="shared" si="41"/>
        <v>73.900000000000006</v>
      </c>
      <c r="O67" s="13">
        <f t="shared" si="11"/>
        <v>1.4208389715832226</v>
      </c>
      <c r="P67" s="13">
        <f t="shared" si="20"/>
        <v>78.533333333333317</v>
      </c>
      <c r="Q67" s="33">
        <f t="shared" si="21"/>
        <v>80.252083333333346</v>
      </c>
      <c r="R67" s="13">
        <f t="shared" si="22"/>
        <v>2.1885611205433264</v>
      </c>
      <c r="S67" s="12"/>
      <c r="T67" s="12">
        <f t="shared" si="12"/>
        <v>74.207400000000007</v>
      </c>
      <c r="U67" s="37">
        <f t="shared" si="42"/>
        <v>73.900000000000006</v>
      </c>
      <c r="V67" s="13">
        <f t="shared" si="23"/>
        <v>0.41596752368064926</v>
      </c>
      <c r="W67" s="13">
        <f t="shared" si="34"/>
        <v>78.533333333333317</v>
      </c>
      <c r="X67" s="33">
        <f t="shared" si="24"/>
        <v>78.998491666666666</v>
      </c>
      <c r="Y67" s="13">
        <f t="shared" si="25"/>
        <v>0.59230687606113008</v>
      </c>
      <c r="AA67" s="12">
        <f t="shared" si="13"/>
        <v>74.460999999999999</v>
      </c>
      <c r="AB67" s="37">
        <f t="shared" si="43"/>
        <v>73.900000000000006</v>
      </c>
      <c r="AC67" s="13">
        <f t="shared" si="26"/>
        <v>0.75913396481730899</v>
      </c>
      <c r="AD67" s="13">
        <f t="shared" si="35"/>
        <v>78.533333333333317</v>
      </c>
      <c r="AE67" s="33">
        <f t="shared" si="27"/>
        <v>79.371125000000021</v>
      </c>
      <c r="AF67" s="13">
        <f t="shared" si="28"/>
        <v>1.066797538200376</v>
      </c>
      <c r="AH67" s="12">
        <f t="shared" si="14"/>
        <v>74.840499999999992</v>
      </c>
      <c r="AI67" s="37">
        <f t="shared" si="44"/>
        <v>73.900000000000006</v>
      </c>
      <c r="AJ67" s="13">
        <f t="shared" si="15"/>
        <v>1.272665764546673</v>
      </c>
      <c r="AK67" s="13">
        <f t="shared" si="36"/>
        <v>78.533333333333317</v>
      </c>
      <c r="AL67" s="33">
        <f t="shared" si="29"/>
        <v>80.0895625</v>
      </c>
      <c r="AM67" s="13">
        <f t="shared" si="30"/>
        <v>1.981616086587465</v>
      </c>
      <c r="AO67" s="12">
        <f t="shared" si="16"/>
        <v>75.0595</v>
      </c>
      <c r="AP67" s="37">
        <f t="shared" si="45"/>
        <v>73.900000000000006</v>
      </c>
      <c r="AQ67" s="13">
        <f t="shared" si="17"/>
        <v>1.5690121786197579</v>
      </c>
      <c r="AR67" s="13">
        <f t="shared" si="37"/>
        <v>78.533333333333317</v>
      </c>
      <c r="AS67" s="33">
        <f t="shared" si="31"/>
        <v>80.414604166666663</v>
      </c>
      <c r="AT67" s="13">
        <f t="shared" si="32"/>
        <v>2.3955061544991736</v>
      </c>
    </row>
    <row r="68" spans="1:46">
      <c r="A68" s="1">
        <v>2017</v>
      </c>
      <c r="B68" s="1">
        <v>4</v>
      </c>
      <c r="D68" s="38">
        <v>80.8</v>
      </c>
      <c r="E68" s="35">
        <v>54.3</v>
      </c>
      <c r="F68" s="35">
        <v>33.9</v>
      </c>
      <c r="G68" s="12">
        <f t="shared" si="38"/>
        <v>81.701799999999992</v>
      </c>
      <c r="H68" s="37">
        <f t="shared" si="39"/>
        <v>80.8</v>
      </c>
      <c r="I68" s="13">
        <f t="shared" si="10"/>
        <v>1.1160891089108844</v>
      </c>
      <c r="J68" s="13">
        <f t="shared" si="33"/>
        <v>78.266666666666652</v>
      </c>
      <c r="K68" s="33">
        <f t="shared" si="18"/>
        <v>79.019091666666668</v>
      </c>
      <c r="L68" s="13">
        <f t="shared" si="19"/>
        <v>0.96136073253833843</v>
      </c>
      <c r="M68" s="12">
        <f t="shared" si="40"/>
        <v>80.95</v>
      </c>
      <c r="N68" s="37">
        <f t="shared" si="41"/>
        <v>80.8</v>
      </c>
      <c r="O68" s="13">
        <f t="shared" si="11"/>
        <v>0.18564356435643958</v>
      </c>
      <c r="P68" s="13">
        <f t="shared" si="20"/>
        <v>78.266666666666652</v>
      </c>
      <c r="Q68" s="33">
        <f t="shared" si="21"/>
        <v>79.806249999999991</v>
      </c>
      <c r="R68" s="13">
        <f t="shared" si="22"/>
        <v>1.9670996592845</v>
      </c>
      <c r="S68" s="12"/>
      <c r="T68" s="12">
        <f t="shared" si="12"/>
        <v>81.4846</v>
      </c>
      <c r="U68" s="37">
        <f t="shared" si="42"/>
        <v>80.8</v>
      </c>
      <c r="V68" s="13">
        <f t="shared" si="23"/>
        <v>0.84727722772277048</v>
      </c>
      <c r="W68" s="13">
        <f t="shared" si="34"/>
        <v>78.266666666666652</v>
      </c>
      <c r="X68" s="33">
        <f t="shared" si="24"/>
        <v>78.834808333333328</v>
      </c>
      <c r="Y68" s="13">
        <f t="shared" si="25"/>
        <v>0.72590502555367209</v>
      </c>
      <c r="AA68" s="12">
        <f t="shared" si="13"/>
        <v>81.918999999999997</v>
      </c>
      <c r="AB68" s="37">
        <f t="shared" si="43"/>
        <v>80.8</v>
      </c>
      <c r="AC68" s="13">
        <f t="shared" si="26"/>
        <v>1.3849009900989984</v>
      </c>
      <c r="AD68" s="13">
        <f t="shared" si="35"/>
        <v>78.266666666666652</v>
      </c>
      <c r="AE68" s="33">
        <f t="shared" si="27"/>
        <v>79.203375000000008</v>
      </c>
      <c r="AF68" s="13">
        <f t="shared" si="28"/>
        <v>1.1968164395230332</v>
      </c>
      <c r="AH68" s="12">
        <f t="shared" si="14"/>
        <v>80.780500000000004</v>
      </c>
      <c r="AI68" s="37">
        <f t="shared" si="44"/>
        <v>80.8</v>
      </c>
      <c r="AJ68" s="13">
        <f t="shared" si="15"/>
        <v>-2.4133663366328051E-2</v>
      </c>
      <c r="AK68" s="13">
        <f t="shared" si="36"/>
        <v>78.266666666666652</v>
      </c>
      <c r="AL68" s="33">
        <f t="shared" si="29"/>
        <v>79.648187499999992</v>
      </c>
      <c r="AM68" s="13">
        <f t="shared" si="30"/>
        <v>1.7651458688245469</v>
      </c>
      <c r="AO68" s="12">
        <f t="shared" si="16"/>
        <v>81.119500000000002</v>
      </c>
      <c r="AP68" s="37">
        <f t="shared" si="45"/>
        <v>80.8</v>
      </c>
      <c r="AQ68" s="13">
        <f t="shared" si="17"/>
        <v>0.39542079207922143</v>
      </c>
      <c r="AR68" s="13">
        <f t="shared" si="37"/>
        <v>78.266666666666652</v>
      </c>
      <c r="AS68" s="33">
        <f t="shared" si="31"/>
        <v>79.964312499999991</v>
      </c>
      <c r="AT68" s="13">
        <f t="shared" si="32"/>
        <v>2.1690534497444673</v>
      </c>
    </row>
    <row r="69" spans="1:46">
      <c r="A69" s="1">
        <v>2017</v>
      </c>
      <c r="B69" s="1">
        <v>5</v>
      </c>
      <c r="D69" s="38">
        <v>75.2</v>
      </c>
      <c r="E69" s="35">
        <v>36.9</v>
      </c>
      <c r="F69" s="35">
        <v>24</v>
      </c>
      <c r="G69" s="12">
        <f t="shared" ref="G69:G100" si="46">E69*0.326+64</f>
        <v>76.029399999999995</v>
      </c>
      <c r="H69" s="37">
        <f t="shared" ref="H69:H100" si="47">D69</f>
        <v>75.2</v>
      </c>
      <c r="I69" s="13">
        <f t="shared" si="10"/>
        <v>1.1029255319148916</v>
      </c>
      <c r="J69" s="13">
        <f t="shared" si="33"/>
        <v>77.587499999999991</v>
      </c>
      <c r="K69" s="33">
        <f t="shared" si="18"/>
        <v>78.273366666666661</v>
      </c>
      <c r="L69" s="13">
        <f t="shared" si="19"/>
        <v>0.88399119273938709</v>
      </c>
      <c r="M69" s="12">
        <f t="shared" ref="M69:M100" si="48">F69*0.5+64</f>
        <v>76</v>
      </c>
      <c r="N69" s="37">
        <f t="shared" ref="N69:N100" si="49">D69</f>
        <v>75.2</v>
      </c>
      <c r="O69" s="13">
        <f t="shared" si="11"/>
        <v>1.0638297872340559</v>
      </c>
      <c r="P69" s="13">
        <f t="shared" si="20"/>
        <v>77.587499999999991</v>
      </c>
      <c r="Q69" s="33">
        <f t="shared" si="21"/>
        <v>78.808333333333323</v>
      </c>
      <c r="R69" s="13">
        <f t="shared" si="22"/>
        <v>1.5734922936469644</v>
      </c>
      <c r="S69" s="12"/>
      <c r="T69" s="12">
        <f t="shared" si="12"/>
        <v>75.881799999999998</v>
      </c>
      <c r="U69" s="37">
        <f t="shared" ref="U69:U100" si="50">N69</f>
        <v>75.2</v>
      </c>
      <c r="V69" s="13">
        <f t="shared" si="23"/>
        <v>0.9066489361701997</v>
      </c>
      <c r="W69" s="13">
        <f t="shared" si="34"/>
        <v>77.587499999999991</v>
      </c>
      <c r="X69" s="33">
        <f t="shared" si="24"/>
        <v>78.09823333333334</v>
      </c>
      <c r="Y69" s="13">
        <f t="shared" si="25"/>
        <v>0.65826754739275373</v>
      </c>
      <c r="AA69" s="12">
        <f t="shared" si="13"/>
        <v>76.176999999999992</v>
      </c>
      <c r="AB69" s="37">
        <f t="shared" ref="AB69:AB100" si="51">U69</f>
        <v>75.2</v>
      </c>
      <c r="AC69" s="13">
        <f t="shared" si="26"/>
        <v>1.2992021276595693</v>
      </c>
      <c r="AD69" s="13">
        <f t="shared" si="35"/>
        <v>77.587499999999991</v>
      </c>
      <c r="AE69" s="33">
        <f t="shared" si="27"/>
        <v>78.44850000000001</v>
      </c>
      <c r="AF69" s="13">
        <f t="shared" si="28"/>
        <v>1.1097148380860631</v>
      </c>
      <c r="AH69" s="12">
        <f t="shared" si="14"/>
        <v>75.88</v>
      </c>
      <c r="AI69" s="37">
        <f t="shared" ref="AI69:AI100" si="52">AB69</f>
        <v>75.2</v>
      </c>
      <c r="AJ69" s="13">
        <f t="shared" si="15"/>
        <v>0.90425531914893043</v>
      </c>
      <c r="AK69" s="13">
        <f t="shared" si="36"/>
        <v>77.587499999999991</v>
      </c>
      <c r="AL69" s="33">
        <f t="shared" si="29"/>
        <v>78.660250000000005</v>
      </c>
      <c r="AM69" s="13">
        <f t="shared" si="30"/>
        <v>1.3826325116803844</v>
      </c>
      <c r="AO69" s="12">
        <f t="shared" si="16"/>
        <v>76.12</v>
      </c>
      <c r="AP69" s="37">
        <f t="shared" ref="AP69:AP100" si="53">AI69</f>
        <v>75.2</v>
      </c>
      <c r="AQ69" s="13">
        <f t="shared" si="17"/>
        <v>1.2234042553191529</v>
      </c>
      <c r="AR69" s="13">
        <f t="shared" si="37"/>
        <v>77.587499999999991</v>
      </c>
      <c r="AS69" s="33">
        <f t="shared" si="31"/>
        <v>78.956416666666655</v>
      </c>
      <c r="AT69" s="13">
        <f t="shared" si="32"/>
        <v>1.7643520756135445</v>
      </c>
    </row>
    <row r="70" spans="1:46">
      <c r="A70" s="1">
        <v>2017</v>
      </c>
      <c r="B70" s="1">
        <v>6</v>
      </c>
      <c r="D70" s="38">
        <v>77.099999999999994</v>
      </c>
      <c r="E70" s="35">
        <v>43.6</v>
      </c>
      <c r="F70" s="35">
        <v>28.2</v>
      </c>
      <c r="G70" s="12">
        <f t="shared" si="46"/>
        <v>78.2136</v>
      </c>
      <c r="H70" s="37">
        <f t="shared" si="47"/>
        <v>77.099999999999994</v>
      </c>
      <c r="I70" s="13">
        <f t="shared" ref="I70:I141" si="54">(G70/H70)*100-100</f>
        <v>1.4443579766536914</v>
      </c>
      <c r="J70" s="13">
        <f t="shared" si="33"/>
        <v>77.17916666666666</v>
      </c>
      <c r="K70" s="33">
        <f t="shared" si="18"/>
        <v>77.663474999999991</v>
      </c>
      <c r="L70" s="13">
        <f t="shared" si="19"/>
        <v>0.62751174215840422</v>
      </c>
      <c r="M70" s="12">
        <f t="shared" si="48"/>
        <v>78.099999999999994</v>
      </c>
      <c r="N70" s="37">
        <f t="shared" si="49"/>
        <v>77.099999999999994</v>
      </c>
      <c r="O70" s="13">
        <f t="shared" ref="O70:O141" si="55">(M70/N70)*100-100</f>
        <v>1.2970168612191912</v>
      </c>
      <c r="P70" s="13">
        <f t="shared" si="20"/>
        <v>77.17916666666666</v>
      </c>
      <c r="Q70" s="33">
        <f t="shared" si="21"/>
        <v>78.033333333333331</v>
      </c>
      <c r="R70" s="13">
        <f t="shared" si="22"/>
        <v>1.1067321708146665</v>
      </c>
      <c r="S70" s="12"/>
      <c r="T70" s="12">
        <f t="shared" ref="T70:T133" si="56">E70*0.322+64</f>
        <v>78.039199999999994</v>
      </c>
      <c r="U70" s="37">
        <f t="shared" si="50"/>
        <v>77.099999999999994</v>
      </c>
      <c r="V70" s="13">
        <f t="shared" si="23"/>
        <v>1.2181582360570644</v>
      </c>
      <c r="W70" s="13">
        <f t="shared" si="34"/>
        <v>77.17916666666666</v>
      </c>
      <c r="X70" s="33">
        <f t="shared" si="24"/>
        <v>77.495824999999996</v>
      </c>
      <c r="Y70" s="13">
        <f t="shared" si="25"/>
        <v>0.41028990984182201</v>
      </c>
      <c r="AA70" s="12">
        <f t="shared" ref="AA70:AA133" si="57">E70*0.33+64</f>
        <v>78.388000000000005</v>
      </c>
      <c r="AB70" s="37">
        <f t="shared" si="51"/>
        <v>77.099999999999994</v>
      </c>
      <c r="AC70" s="13">
        <f t="shared" si="26"/>
        <v>1.6705577172503325</v>
      </c>
      <c r="AD70" s="13">
        <f t="shared" si="35"/>
        <v>77.17916666666666</v>
      </c>
      <c r="AE70" s="33">
        <f t="shared" si="27"/>
        <v>77.831125000000014</v>
      </c>
      <c r="AF70" s="13">
        <f t="shared" si="28"/>
        <v>0.84473357447501485</v>
      </c>
      <c r="AH70" s="12">
        <f t="shared" ref="AH70:AH133" si="58">F70*0.495+64</f>
        <v>77.959000000000003</v>
      </c>
      <c r="AI70" s="37">
        <f t="shared" si="52"/>
        <v>77.099999999999994</v>
      </c>
      <c r="AJ70" s="13">
        <f t="shared" ref="AJ70:AJ141" si="59">(AH70/AI70)*100-100</f>
        <v>1.114137483787303</v>
      </c>
      <c r="AK70" s="13">
        <f t="shared" si="36"/>
        <v>77.17916666666666</v>
      </c>
      <c r="AL70" s="33">
        <f t="shared" si="29"/>
        <v>77.892999999999986</v>
      </c>
      <c r="AM70" s="13">
        <f t="shared" si="30"/>
        <v>0.924904173190086</v>
      </c>
      <c r="AO70" s="12">
        <f t="shared" ref="AO70:AO133" si="60">F70*0.505+64</f>
        <v>78.241</v>
      </c>
      <c r="AP70" s="37">
        <f t="shared" si="53"/>
        <v>77.099999999999994</v>
      </c>
      <c r="AQ70" s="13">
        <f t="shared" ref="AQ70:AQ141" si="61">(AO70/AP70)*100-100</f>
        <v>1.4798962386511079</v>
      </c>
      <c r="AR70" s="13">
        <f t="shared" si="37"/>
        <v>77.17916666666666</v>
      </c>
      <c r="AS70" s="33">
        <f t="shared" si="31"/>
        <v>78.173666666666662</v>
      </c>
      <c r="AT70" s="13">
        <f t="shared" si="32"/>
        <v>1.2885601684392327</v>
      </c>
    </row>
    <row r="71" spans="1:46">
      <c r="A71" s="1">
        <v>2017</v>
      </c>
      <c r="B71" s="1">
        <v>7</v>
      </c>
      <c r="D71" s="38">
        <v>79.900000000000006</v>
      </c>
      <c r="E71" s="35">
        <v>37</v>
      </c>
      <c r="F71" s="35">
        <v>21.3</v>
      </c>
      <c r="G71" s="12">
        <f t="shared" si="46"/>
        <v>76.061999999999998</v>
      </c>
      <c r="H71" s="37">
        <f t="shared" si="47"/>
        <v>79.900000000000006</v>
      </c>
      <c r="I71" s="13">
        <f t="shared" si="54"/>
        <v>-4.8035043804756157</v>
      </c>
      <c r="J71" s="13">
        <f t="shared" si="33"/>
        <v>76.733333333333334</v>
      </c>
      <c r="K71" s="33">
        <f t="shared" si="18"/>
        <v>77.018266666666662</v>
      </c>
      <c r="L71" s="13">
        <f t="shared" si="19"/>
        <v>0.37132927888792722</v>
      </c>
      <c r="M71" s="12">
        <f t="shared" si="48"/>
        <v>74.650000000000006</v>
      </c>
      <c r="N71" s="37">
        <f t="shared" si="49"/>
        <v>79.900000000000006</v>
      </c>
      <c r="O71" s="13">
        <f t="shared" si="55"/>
        <v>-6.5707133917396732</v>
      </c>
      <c r="P71" s="13">
        <f t="shared" si="20"/>
        <v>76.733333333333334</v>
      </c>
      <c r="Q71" s="33">
        <f t="shared" si="21"/>
        <v>77.189583333333331</v>
      </c>
      <c r="R71" s="13">
        <f t="shared" si="22"/>
        <v>0.59459165942658387</v>
      </c>
      <c r="S71" s="12"/>
      <c r="T71" s="12">
        <f t="shared" si="56"/>
        <v>75.914000000000001</v>
      </c>
      <c r="U71" s="37">
        <f t="shared" si="50"/>
        <v>79.900000000000006</v>
      </c>
      <c r="V71" s="13">
        <f t="shared" si="23"/>
        <v>-4.9887359198998809</v>
      </c>
      <c r="W71" s="13">
        <f t="shared" si="34"/>
        <v>76.733333333333334</v>
      </c>
      <c r="X71" s="33">
        <f t="shared" si="24"/>
        <v>76.858533333333341</v>
      </c>
      <c r="Y71" s="13">
        <f t="shared" si="25"/>
        <v>0.16316246741965301</v>
      </c>
      <c r="AA71" s="12">
        <f t="shared" si="57"/>
        <v>76.210000000000008</v>
      </c>
      <c r="AB71" s="37">
        <f t="shared" si="51"/>
        <v>79.900000000000006</v>
      </c>
      <c r="AC71" s="13">
        <f t="shared" si="26"/>
        <v>-4.6182728410513079</v>
      </c>
      <c r="AD71" s="13">
        <f t="shared" si="35"/>
        <v>76.733333333333334</v>
      </c>
      <c r="AE71" s="33">
        <f t="shared" si="27"/>
        <v>77.178000000000011</v>
      </c>
      <c r="AF71" s="13">
        <f t="shared" si="28"/>
        <v>0.57949609035622984</v>
      </c>
      <c r="AH71" s="12">
        <f t="shared" si="58"/>
        <v>74.543499999999995</v>
      </c>
      <c r="AI71" s="37">
        <f t="shared" si="52"/>
        <v>79.900000000000006</v>
      </c>
      <c r="AJ71" s="13">
        <f t="shared" si="59"/>
        <v>-6.7040050062578445</v>
      </c>
      <c r="AK71" s="13">
        <f t="shared" si="36"/>
        <v>76.733333333333334</v>
      </c>
      <c r="AL71" s="33">
        <f t="shared" si="29"/>
        <v>77.0576875</v>
      </c>
      <c r="AM71" s="13">
        <f t="shared" si="30"/>
        <v>0.42270308427454495</v>
      </c>
      <c r="AO71" s="12">
        <f t="shared" si="60"/>
        <v>74.756500000000003</v>
      </c>
      <c r="AP71" s="37">
        <f t="shared" si="53"/>
        <v>79.900000000000006</v>
      </c>
      <c r="AQ71" s="13">
        <f t="shared" si="61"/>
        <v>-6.4374217772215303</v>
      </c>
      <c r="AR71" s="13">
        <f t="shared" si="37"/>
        <v>76.733333333333334</v>
      </c>
      <c r="AS71" s="33">
        <f t="shared" si="31"/>
        <v>77.321479166666663</v>
      </c>
      <c r="AT71" s="13">
        <f t="shared" si="32"/>
        <v>0.76648023457860859</v>
      </c>
    </row>
    <row r="72" spans="1:46">
      <c r="A72" s="1">
        <v>2017</v>
      </c>
      <c r="B72" s="1">
        <v>8</v>
      </c>
      <c r="D72" s="38">
        <v>79.8</v>
      </c>
      <c r="E72" s="35">
        <v>57.5</v>
      </c>
      <c r="F72" s="35">
        <v>36.6</v>
      </c>
      <c r="G72" s="12">
        <f t="shared" si="46"/>
        <v>82.745000000000005</v>
      </c>
      <c r="H72" s="37">
        <f t="shared" si="47"/>
        <v>79.8</v>
      </c>
      <c r="I72" s="13">
        <f t="shared" si="54"/>
        <v>3.690476190476204</v>
      </c>
      <c r="J72" s="13">
        <f t="shared" si="33"/>
        <v>76.233333333333334</v>
      </c>
      <c r="K72" s="33">
        <f t="shared" si="18"/>
        <v>76.430108333333337</v>
      </c>
      <c r="L72" s="13">
        <f t="shared" si="19"/>
        <v>0.25812199387844714</v>
      </c>
      <c r="M72" s="12">
        <f t="shared" si="48"/>
        <v>82.3</v>
      </c>
      <c r="N72" s="37">
        <f t="shared" si="49"/>
        <v>79.8</v>
      </c>
      <c r="O72" s="13">
        <f t="shared" si="55"/>
        <v>3.132832080200501</v>
      </c>
      <c r="P72" s="13">
        <f t="shared" si="20"/>
        <v>76.233333333333334</v>
      </c>
      <c r="Q72" s="33">
        <f t="shared" si="21"/>
        <v>76.339583333333337</v>
      </c>
      <c r="R72" s="13">
        <f t="shared" si="22"/>
        <v>0.13937472671624107</v>
      </c>
      <c r="S72" s="12"/>
      <c r="T72" s="12">
        <f t="shared" si="56"/>
        <v>82.515000000000001</v>
      </c>
      <c r="U72" s="37">
        <f t="shared" si="50"/>
        <v>79.8</v>
      </c>
      <c r="V72" s="13">
        <f t="shared" si="23"/>
        <v>3.4022556390977456</v>
      </c>
      <c r="W72" s="13">
        <f t="shared" si="34"/>
        <v>76.233333333333334</v>
      </c>
      <c r="X72" s="33">
        <f t="shared" si="24"/>
        <v>76.277591666666666</v>
      </c>
      <c r="Y72" s="13">
        <f t="shared" si="25"/>
        <v>5.8056405771750974E-2</v>
      </c>
      <c r="AA72" s="12">
        <f t="shared" si="57"/>
        <v>82.974999999999994</v>
      </c>
      <c r="AB72" s="37">
        <f t="shared" si="51"/>
        <v>79.8</v>
      </c>
      <c r="AC72" s="13">
        <f t="shared" si="26"/>
        <v>3.9786967418546197</v>
      </c>
      <c r="AD72" s="13">
        <f t="shared" si="35"/>
        <v>76.233333333333334</v>
      </c>
      <c r="AE72" s="33">
        <f t="shared" si="27"/>
        <v>76.582625000000007</v>
      </c>
      <c r="AF72" s="13">
        <f t="shared" si="28"/>
        <v>0.45818758198514331</v>
      </c>
      <c r="AH72" s="12">
        <f t="shared" si="58"/>
        <v>82.117000000000004</v>
      </c>
      <c r="AI72" s="37">
        <f t="shared" si="52"/>
        <v>79.8</v>
      </c>
      <c r="AJ72" s="13">
        <f t="shared" si="59"/>
        <v>2.903508771929836</v>
      </c>
      <c r="AK72" s="13">
        <f t="shared" si="36"/>
        <v>76.233333333333334</v>
      </c>
      <c r="AL72" s="33">
        <f t="shared" si="29"/>
        <v>76.216187500000004</v>
      </c>
      <c r="AM72" s="13">
        <f t="shared" si="30"/>
        <v>-2.2491254919103199E-2</v>
      </c>
      <c r="AO72" s="12">
        <f t="shared" si="60"/>
        <v>82.483000000000004</v>
      </c>
      <c r="AP72" s="37">
        <f t="shared" si="53"/>
        <v>79.8</v>
      </c>
      <c r="AQ72" s="13">
        <f t="shared" si="61"/>
        <v>3.3621553884711801</v>
      </c>
      <c r="AR72" s="13">
        <f t="shared" si="37"/>
        <v>76.233333333333334</v>
      </c>
      <c r="AS72" s="33">
        <f t="shared" si="31"/>
        <v>76.46297916666667</v>
      </c>
      <c r="AT72" s="13">
        <f t="shared" si="32"/>
        <v>0.30124070835155692</v>
      </c>
    </row>
    <row r="73" spans="1:46">
      <c r="A73" s="1">
        <v>2017</v>
      </c>
      <c r="B73" s="1">
        <v>9</v>
      </c>
      <c r="D73" s="38">
        <v>92.3</v>
      </c>
      <c r="E73" s="35">
        <v>87.5</v>
      </c>
      <c r="F73" s="35">
        <v>58</v>
      </c>
      <c r="G73" s="12">
        <f t="shared" si="46"/>
        <v>92.525000000000006</v>
      </c>
      <c r="H73" s="37">
        <f t="shared" si="47"/>
        <v>92.3</v>
      </c>
      <c r="I73" s="13">
        <f t="shared" si="54"/>
        <v>0.24377031419284378</v>
      </c>
      <c r="J73" s="13">
        <f t="shared" si="33"/>
        <v>75.770833333333329</v>
      </c>
      <c r="K73" s="33">
        <f t="shared" si="18"/>
        <v>75.958766666666662</v>
      </c>
      <c r="L73" s="13">
        <f t="shared" si="19"/>
        <v>0.24802859499588692</v>
      </c>
      <c r="M73" s="12">
        <f t="shared" si="48"/>
        <v>93</v>
      </c>
      <c r="N73" s="37">
        <f t="shared" si="49"/>
        <v>92.3</v>
      </c>
      <c r="O73" s="13">
        <f t="shared" si="55"/>
        <v>0.75839653304441867</v>
      </c>
      <c r="P73" s="13">
        <f t="shared" si="20"/>
        <v>75.770833333333329</v>
      </c>
      <c r="Q73" s="33">
        <f t="shared" si="21"/>
        <v>75.67916666666666</v>
      </c>
      <c r="R73" s="13">
        <f t="shared" si="22"/>
        <v>-0.12097882870497756</v>
      </c>
      <c r="S73" s="12"/>
      <c r="T73" s="12">
        <f t="shared" si="56"/>
        <v>92.174999999999997</v>
      </c>
      <c r="U73" s="37">
        <f t="shared" si="50"/>
        <v>92.3</v>
      </c>
      <c r="V73" s="13">
        <f t="shared" si="23"/>
        <v>-0.13542795232936555</v>
      </c>
      <c r="W73" s="13">
        <f t="shared" si="34"/>
        <v>75.770833333333329</v>
      </c>
      <c r="X73" s="33">
        <f t="shared" si="24"/>
        <v>75.812033333333332</v>
      </c>
      <c r="Y73" s="13">
        <f t="shared" si="25"/>
        <v>5.4374484465213868E-2</v>
      </c>
      <c r="AA73" s="12">
        <f t="shared" si="57"/>
        <v>92.875</v>
      </c>
      <c r="AB73" s="37">
        <f t="shared" si="51"/>
        <v>92.3</v>
      </c>
      <c r="AC73" s="13">
        <f t="shared" si="26"/>
        <v>0.62296858071506733</v>
      </c>
      <c r="AD73" s="13">
        <f t="shared" si="35"/>
        <v>75.770833333333329</v>
      </c>
      <c r="AE73" s="33">
        <f t="shared" si="27"/>
        <v>76.105499999999992</v>
      </c>
      <c r="AF73" s="13">
        <f t="shared" si="28"/>
        <v>0.44168270552653155</v>
      </c>
      <c r="AH73" s="12">
        <f t="shared" si="58"/>
        <v>92.710000000000008</v>
      </c>
      <c r="AI73" s="37">
        <f t="shared" si="52"/>
        <v>92.3</v>
      </c>
      <c r="AJ73" s="13">
        <f t="shared" si="59"/>
        <v>0.44420368364031049</v>
      </c>
      <c r="AK73" s="13">
        <f t="shared" si="36"/>
        <v>75.770833333333329</v>
      </c>
      <c r="AL73" s="33">
        <f t="shared" si="29"/>
        <v>75.562374999999989</v>
      </c>
      <c r="AM73" s="13">
        <f t="shared" si="30"/>
        <v>-0.2751168545504612</v>
      </c>
      <c r="AO73" s="12">
        <f t="shared" si="60"/>
        <v>93.289999999999992</v>
      </c>
      <c r="AP73" s="37">
        <f t="shared" si="53"/>
        <v>92.3</v>
      </c>
      <c r="AQ73" s="13">
        <f t="shared" si="61"/>
        <v>1.0725893824485411</v>
      </c>
      <c r="AR73" s="13">
        <f t="shared" si="37"/>
        <v>75.770833333333329</v>
      </c>
      <c r="AS73" s="33">
        <f t="shared" si="31"/>
        <v>75.795958333333331</v>
      </c>
      <c r="AT73" s="13">
        <f t="shared" si="32"/>
        <v>3.315919714050608E-2</v>
      </c>
    </row>
    <row r="74" spans="1:46">
      <c r="A74" s="1">
        <v>2017</v>
      </c>
      <c r="B74" s="1">
        <v>10</v>
      </c>
      <c r="D74" s="38">
        <v>75.599999999999994</v>
      </c>
      <c r="E74" s="35">
        <v>28.5</v>
      </c>
      <c r="F74" s="35">
        <v>18</v>
      </c>
      <c r="G74" s="12">
        <f t="shared" si="46"/>
        <v>73.290999999999997</v>
      </c>
      <c r="H74" s="37">
        <f t="shared" si="47"/>
        <v>75.599999999999994</v>
      </c>
      <c r="I74" s="13">
        <f t="shared" si="54"/>
        <v>-3.0542328042328108</v>
      </c>
      <c r="J74" s="13">
        <f t="shared" si="33"/>
        <v>75.07916666666668</v>
      </c>
      <c r="K74" s="33">
        <f t="shared" si="18"/>
        <v>75.223908333333327</v>
      </c>
      <c r="L74" s="13">
        <f t="shared" si="19"/>
        <v>0.19278539319604704</v>
      </c>
      <c r="M74" s="12">
        <f t="shared" si="48"/>
        <v>73</v>
      </c>
      <c r="N74" s="37">
        <f t="shared" si="49"/>
        <v>75.599999999999994</v>
      </c>
      <c r="O74" s="13">
        <f t="shared" si="55"/>
        <v>-3.4391534391534293</v>
      </c>
      <c r="P74" s="13">
        <f t="shared" si="20"/>
        <v>75.07916666666668</v>
      </c>
      <c r="Q74" s="33">
        <f t="shared" si="21"/>
        <v>74.860416666666666</v>
      </c>
      <c r="R74" s="13">
        <f t="shared" si="22"/>
        <v>-0.29135912092792182</v>
      </c>
      <c r="S74" s="12"/>
      <c r="T74" s="12">
        <f t="shared" si="56"/>
        <v>73.176999999999992</v>
      </c>
      <c r="U74" s="37">
        <f t="shared" si="50"/>
        <v>75.599999999999994</v>
      </c>
      <c r="V74" s="13">
        <f t="shared" si="23"/>
        <v>-3.2050264550264558</v>
      </c>
      <c r="W74" s="13">
        <f t="shared" si="34"/>
        <v>75.07916666666668</v>
      </c>
      <c r="X74" s="33">
        <f t="shared" si="24"/>
        <v>75.086191666666679</v>
      </c>
      <c r="Y74" s="13">
        <f t="shared" si="25"/>
        <v>9.3567900549373917E-3</v>
      </c>
      <c r="AA74" s="12">
        <f t="shared" si="57"/>
        <v>73.405000000000001</v>
      </c>
      <c r="AB74" s="37">
        <f t="shared" si="51"/>
        <v>75.599999999999994</v>
      </c>
      <c r="AC74" s="13">
        <f t="shared" si="26"/>
        <v>-2.9034391534391517</v>
      </c>
      <c r="AD74" s="13">
        <f t="shared" si="35"/>
        <v>75.07916666666668</v>
      </c>
      <c r="AE74" s="33">
        <f t="shared" si="27"/>
        <v>75.361624999999989</v>
      </c>
      <c r="AF74" s="13">
        <f t="shared" si="28"/>
        <v>0.37621399633715669</v>
      </c>
      <c r="AH74" s="12">
        <f t="shared" si="58"/>
        <v>72.91</v>
      </c>
      <c r="AI74" s="37">
        <f t="shared" si="52"/>
        <v>75.599999999999994</v>
      </c>
      <c r="AJ74" s="13">
        <f t="shared" si="59"/>
        <v>-3.5582010582010639</v>
      </c>
      <c r="AK74" s="13">
        <f t="shared" si="36"/>
        <v>75.07916666666668</v>
      </c>
      <c r="AL74" s="33">
        <f t="shared" si="29"/>
        <v>74.751812499999986</v>
      </c>
      <c r="AM74" s="13">
        <f t="shared" si="30"/>
        <v>-0.43601198734673119</v>
      </c>
      <c r="AO74" s="12">
        <f t="shared" si="60"/>
        <v>73.09</v>
      </c>
      <c r="AP74" s="37">
        <f t="shared" si="53"/>
        <v>75.599999999999994</v>
      </c>
      <c r="AQ74" s="13">
        <f t="shared" si="61"/>
        <v>-3.3201058201058089</v>
      </c>
      <c r="AR74" s="13">
        <f t="shared" si="37"/>
        <v>75.07916666666668</v>
      </c>
      <c r="AS74" s="33">
        <f t="shared" si="31"/>
        <v>74.969020833333332</v>
      </c>
      <c r="AT74" s="13">
        <f t="shared" si="32"/>
        <v>-0.14670625450915509</v>
      </c>
    </row>
    <row r="75" spans="1:46">
      <c r="A75" s="1">
        <v>2017</v>
      </c>
      <c r="B75" s="1">
        <v>11</v>
      </c>
      <c r="D75" s="38">
        <v>70.599999999999994</v>
      </c>
      <c r="E75" s="36">
        <v>17.100000000000001</v>
      </c>
      <c r="F75" s="36">
        <v>11.9</v>
      </c>
      <c r="G75" s="12">
        <f t="shared" si="46"/>
        <v>69.574600000000004</v>
      </c>
      <c r="H75" s="37">
        <f t="shared" si="47"/>
        <v>70.599999999999994</v>
      </c>
      <c r="I75" s="13">
        <f t="shared" si="54"/>
        <v>-1.4524079320113259</v>
      </c>
      <c r="J75" s="13">
        <f t="shared" si="33"/>
        <v>74.533333333333346</v>
      </c>
      <c r="K75" s="33">
        <f t="shared" si="18"/>
        <v>74.612658333333329</v>
      </c>
      <c r="L75" s="13">
        <f t="shared" si="19"/>
        <v>0.1064288908765576</v>
      </c>
      <c r="M75" s="12">
        <f t="shared" si="48"/>
        <v>69.95</v>
      </c>
      <c r="N75" s="37">
        <f t="shared" si="49"/>
        <v>70.599999999999994</v>
      </c>
      <c r="O75" s="13">
        <f t="shared" si="55"/>
        <v>-0.92067988668553369</v>
      </c>
      <c r="P75" s="13">
        <f t="shared" si="20"/>
        <v>74.533333333333346</v>
      </c>
      <c r="Q75" s="33">
        <f t="shared" si="21"/>
        <v>74.206249999999997</v>
      </c>
      <c r="R75" s="13">
        <f t="shared" si="22"/>
        <v>-0.43884168157426018</v>
      </c>
      <c r="S75" s="12"/>
      <c r="T75" s="12">
        <f t="shared" si="56"/>
        <v>69.506200000000007</v>
      </c>
      <c r="U75" s="37">
        <f t="shared" si="50"/>
        <v>70.599999999999994</v>
      </c>
      <c r="V75" s="13">
        <f t="shared" si="23"/>
        <v>-1.5492917847025325</v>
      </c>
      <c r="W75" s="13">
        <f t="shared" si="34"/>
        <v>74.533333333333346</v>
      </c>
      <c r="X75" s="33">
        <f t="shared" si="24"/>
        <v>74.482441666666674</v>
      </c>
      <c r="Y75" s="13">
        <f t="shared" si="25"/>
        <v>-6.8280411449023859E-2</v>
      </c>
      <c r="AA75" s="12">
        <f t="shared" si="57"/>
        <v>69.643000000000001</v>
      </c>
      <c r="AB75" s="37">
        <f t="shared" si="51"/>
        <v>70.599999999999994</v>
      </c>
      <c r="AC75" s="13">
        <f t="shared" si="26"/>
        <v>-1.3555240793201051</v>
      </c>
      <c r="AD75" s="13">
        <f t="shared" si="35"/>
        <v>74.533333333333346</v>
      </c>
      <c r="AE75" s="33">
        <f t="shared" si="27"/>
        <v>74.742874999999998</v>
      </c>
      <c r="AF75" s="13">
        <f t="shared" si="28"/>
        <v>0.28113819320212485</v>
      </c>
      <c r="AH75" s="12">
        <f t="shared" si="58"/>
        <v>69.890500000000003</v>
      </c>
      <c r="AI75" s="37">
        <f t="shared" si="52"/>
        <v>70.599999999999994</v>
      </c>
      <c r="AJ75" s="13">
        <f t="shared" si="59"/>
        <v>-1.004957507082139</v>
      </c>
      <c r="AK75" s="13">
        <f t="shared" si="36"/>
        <v>74.533333333333346</v>
      </c>
      <c r="AL75" s="33">
        <f t="shared" si="29"/>
        <v>74.104187499999981</v>
      </c>
      <c r="AM75" s="13">
        <f t="shared" si="30"/>
        <v>-0.57577705724511929</v>
      </c>
      <c r="AO75" s="12">
        <f t="shared" si="60"/>
        <v>70.009500000000003</v>
      </c>
      <c r="AP75" s="37">
        <f t="shared" si="53"/>
        <v>70.599999999999994</v>
      </c>
      <c r="AQ75" s="13">
        <f t="shared" si="61"/>
        <v>-0.83640226628894254</v>
      </c>
      <c r="AR75" s="13">
        <f t="shared" si="37"/>
        <v>74.533333333333346</v>
      </c>
      <c r="AS75" s="33">
        <f t="shared" si="31"/>
        <v>74.308312500000014</v>
      </c>
      <c r="AT75" s="13">
        <f t="shared" si="32"/>
        <v>-0.30190630590340106</v>
      </c>
    </row>
    <row r="76" spans="1:46">
      <c r="A76" s="1">
        <v>2017</v>
      </c>
      <c r="B76" s="1">
        <v>12</v>
      </c>
      <c r="D76" s="38">
        <v>69.3</v>
      </c>
      <c r="E76" s="36">
        <v>16.100000000000001</v>
      </c>
      <c r="F76" s="36">
        <v>11.3</v>
      </c>
      <c r="G76" s="12">
        <f t="shared" si="46"/>
        <v>69.248599999999996</v>
      </c>
      <c r="H76" s="37">
        <f t="shared" si="47"/>
        <v>69.3</v>
      </c>
      <c r="I76" s="13">
        <f t="shared" si="54"/>
        <v>-7.4170274170271E-2</v>
      </c>
      <c r="J76" s="13">
        <f t="shared" si="33"/>
        <v>74.316666666666677</v>
      </c>
      <c r="K76" s="33">
        <f t="shared" ref="K76:K135" si="62">(G70/2+G71+G72+G73+G74+G75+G76+G77+G78+G79+G80+G81+G82/2)/12</f>
        <v>74.217383333333331</v>
      </c>
      <c r="L76" s="13">
        <f t="shared" ref="L76:L135" si="63">(K76/J76)*100-100</f>
        <v>-0.13359497645213025</v>
      </c>
      <c r="M76" s="12">
        <f t="shared" si="48"/>
        <v>69.650000000000006</v>
      </c>
      <c r="N76" s="37">
        <f t="shared" si="49"/>
        <v>69.3</v>
      </c>
      <c r="O76" s="13">
        <f t="shared" si="55"/>
        <v>0.5050505050505194</v>
      </c>
      <c r="P76" s="13">
        <f t="shared" ref="P76:P135" si="64">J76</f>
        <v>74.316666666666677</v>
      </c>
      <c r="Q76" s="33">
        <f t="shared" ref="Q76:Q135" si="65">(M70/2+M71+M72+M73+M74+M75+M76+M77+M78+M79+M80+M81+M82/2)/12</f>
        <v>73.787500000000009</v>
      </c>
      <c r="R76" s="13">
        <f t="shared" ref="R76:R135" si="66">(Q76/P76)*100-100</f>
        <v>-0.71204305898183406</v>
      </c>
      <c r="S76" s="12"/>
      <c r="T76" s="12">
        <f t="shared" si="56"/>
        <v>69.184200000000004</v>
      </c>
      <c r="U76" s="37">
        <f t="shared" si="50"/>
        <v>69.3</v>
      </c>
      <c r="V76" s="13">
        <f t="shared" ref="V76:V141" si="67">(T76/U76)*100-100</f>
        <v>-0.1670995670995552</v>
      </c>
      <c r="W76" s="13">
        <f t="shared" si="34"/>
        <v>74.316666666666677</v>
      </c>
      <c r="X76" s="33">
        <f t="shared" ref="X76:X134" si="68">(T70/2+T71+T72+T73+T74+T75+T76+T77+T78+T79+T80+T81+T82/2)/12</f>
        <v>74.09201666666668</v>
      </c>
      <c r="Y76" s="13">
        <f t="shared" ref="Y76:Y134" si="69">(X76/W76)*100-100</f>
        <v>-0.30228750840994678</v>
      </c>
      <c r="AA76" s="12">
        <f t="shared" si="57"/>
        <v>69.313000000000002</v>
      </c>
      <c r="AB76" s="37">
        <f t="shared" si="51"/>
        <v>69.3</v>
      </c>
      <c r="AC76" s="13">
        <f t="shared" ref="AC76:AC141" si="70">(AA76/AB76)*100-100</f>
        <v>1.8759018759027413E-2</v>
      </c>
      <c r="AD76" s="13">
        <f t="shared" si="35"/>
        <v>74.316666666666677</v>
      </c>
      <c r="AE76" s="33">
        <f t="shared" ref="AE76:AE134" si="71">(AA70/2+AA71+AA72+AA73+AA74+AA75+AA76+AA77+AA78+AA79+AA80+AA81+AA82/2)/12</f>
        <v>74.342749999999981</v>
      </c>
      <c r="AF76" s="13">
        <f t="shared" ref="AF76:AF134" si="72">(AE76/AD76)*100-100</f>
        <v>3.5097555505686273E-2</v>
      </c>
      <c r="AH76" s="12">
        <f t="shared" si="58"/>
        <v>69.593500000000006</v>
      </c>
      <c r="AI76" s="37">
        <f t="shared" si="52"/>
        <v>69.3</v>
      </c>
      <c r="AJ76" s="13">
        <f t="shared" si="59"/>
        <v>0.42352092352093962</v>
      </c>
      <c r="AK76" s="13">
        <f t="shared" si="36"/>
        <v>74.316666666666677</v>
      </c>
      <c r="AL76" s="33">
        <f t="shared" ref="AL76:AL134" si="73">(AH70/2+AH71+AH72+AH73+AH74+AH75+AH76+AH77+AH78+AH79+AH80+AH81+AH82/2)/12</f>
        <v>73.689624999999992</v>
      </c>
      <c r="AM76" s="13">
        <f t="shared" ref="AM76:AM134" si="74">(AL76/AK76)*100-100</f>
        <v>-0.84374299170220013</v>
      </c>
      <c r="AO76" s="12">
        <f t="shared" si="60"/>
        <v>69.706500000000005</v>
      </c>
      <c r="AP76" s="37">
        <f t="shared" si="53"/>
        <v>69.3</v>
      </c>
      <c r="AQ76" s="13">
        <f t="shared" si="61"/>
        <v>0.58658008658009919</v>
      </c>
      <c r="AR76" s="13">
        <f t="shared" si="37"/>
        <v>74.316666666666677</v>
      </c>
      <c r="AS76" s="33">
        <f t="shared" ref="AS76:AS134" si="75">(AO70/2+AO71+AO72+AO73+AO74+AO75+AO76+AO77+AO78+AO79+AO80+AO81+AO82/2)/12</f>
        <v>73.885374999999996</v>
      </c>
      <c r="AT76" s="13">
        <f t="shared" ref="AT76:AT134" si="76">(AS76/AR76)*100-100</f>
        <v>-0.58034312626151063</v>
      </c>
    </row>
    <row r="77" spans="1:46">
      <c r="A77" s="1">
        <v>2018</v>
      </c>
      <c r="B77" s="1">
        <v>1</v>
      </c>
      <c r="C77">
        <v>2018</v>
      </c>
      <c r="D77" s="38">
        <v>67.7</v>
      </c>
      <c r="E77" s="36">
        <v>16.7</v>
      </c>
      <c r="F77" s="36">
        <v>9.6</v>
      </c>
      <c r="G77" s="12">
        <f t="shared" si="46"/>
        <v>69.444199999999995</v>
      </c>
      <c r="H77" s="37">
        <f t="shared" si="47"/>
        <v>67.7</v>
      </c>
      <c r="I77" s="13">
        <f t="shared" si="54"/>
        <v>2.576366322008866</v>
      </c>
      <c r="J77" s="13">
        <f t="shared" ref="J77:J135" si="77">(H71/2+H72+H73+H74+H75+H76+H77+H78+H79+H80+H81+H82+H83/2)/12</f>
        <v>73.900000000000006</v>
      </c>
      <c r="K77" s="33">
        <f t="shared" si="62"/>
        <v>73.625150000000005</v>
      </c>
      <c r="L77" s="13">
        <f t="shared" si="63"/>
        <v>-0.37192151556156716</v>
      </c>
      <c r="M77" s="12">
        <f t="shared" si="48"/>
        <v>68.8</v>
      </c>
      <c r="N77" s="37">
        <f t="shared" si="49"/>
        <v>67.7</v>
      </c>
      <c r="O77" s="13">
        <f t="shared" si="55"/>
        <v>1.6248153618906969</v>
      </c>
      <c r="P77" s="13">
        <f t="shared" si="64"/>
        <v>73.900000000000006</v>
      </c>
      <c r="Q77" s="33">
        <f t="shared" si="65"/>
        <v>73.17916666666666</v>
      </c>
      <c r="R77" s="13">
        <f t="shared" si="66"/>
        <v>-0.97541723049167217</v>
      </c>
      <c r="S77" s="12"/>
      <c r="T77" s="12">
        <f t="shared" si="56"/>
        <v>69.377399999999994</v>
      </c>
      <c r="U77" s="37">
        <f t="shared" si="50"/>
        <v>67.7</v>
      </c>
      <c r="V77" s="13">
        <f t="shared" si="67"/>
        <v>2.4776957163958429</v>
      </c>
      <c r="W77" s="13">
        <f t="shared" ref="W77:W134" si="78">(U71/2+U72+U73+U74+U75+U76+U77+U78+U79+U80+U81+U82+U83/2)/12</f>
        <v>73.900000000000006</v>
      </c>
      <c r="X77" s="33">
        <f t="shared" si="68"/>
        <v>73.507050000000007</v>
      </c>
      <c r="Y77" s="13">
        <f t="shared" si="69"/>
        <v>-0.53173207036535075</v>
      </c>
      <c r="AA77" s="12">
        <f t="shared" si="57"/>
        <v>69.510999999999996</v>
      </c>
      <c r="AB77" s="37">
        <f t="shared" si="51"/>
        <v>67.7</v>
      </c>
      <c r="AC77" s="13">
        <f t="shared" si="70"/>
        <v>2.6750369276218606</v>
      </c>
      <c r="AD77" s="13">
        <f t="shared" ref="AD77:AD134" si="79">(AB71/2+AB72+AB73+AB74+AB75+AB76+AB77+AB78+AB79+AB80+AB81+AB82+AB83/2)/12</f>
        <v>73.900000000000006</v>
      </c>
      <c r="AE77" s="33">
        <f t="shared" si="71"/>
        <v>73.743249999999989</v>
      </c>
      <c r="AF77" s="13">
        <f t="shared" si="72"/>
        <v>-0.21211096075781199</v>
      </c>
      <c r="AH77" s="12">
        <f t="shared" si="58"/>
        <v>68.751999999999995</v>
      </c>
      <c r="AI77" s="37">
        <f t="shared" si="52"/>
        <v>67.7</v>
      </c>
      <c r="AJ77" s="13">
        <f t="shared" si="59"/>
        <v>1.5539143279172691</v>
      </c>
      <c r="AK77" s="13">
        <f t="shared" ref="AK77:AK134" si="80">(AI71/2+AI72+AI73+AI74+AI75+AI76+AI77+AI78+AI79+AI80+AI81+AI82+AI83/2)/12</f>
        <v>73.900000000000006</v>
      </c>
      <c r="AL77" s="33">
        <f t="shared" si="73"/>
        <v>73.087374999999994</v>
      </c>
      <c r="AM77" s="13">
        <f t="shared" si="74"/>
        <v>-1.0996278755074513</v>
      </c>
      <c r="AO77" s="12">
        <f t="shared" si="60"/>
        <v>68.847999999999999</v>
      </c>
      <c r="AP77" s="37">
        <f t="shared" si="53"/>
        <v>67.7</v>
      </c>
      <c r="AQ77" s="13">
        <f t="shared" si="61"/>
        <v>1.6957163958640962</v>
      </c>
      <c r="AR77" s="13">
        <f t="shared" ref="AR77:AR134" si="81">(AP71/2+AP72+AP73+AP74+AP75+AP76+AP77+AP78+AP79+AP80+AP81+AP82+AP83/2)/12</f>
        <v>73.900000000000006</v>
      </c>
      <c r="AS77" s="33">
        <f t="shared" si="75"/>
        <v>73.270958333333326</v>
      </c>
      <c r="AT77" s="13">
        <f t="shared" si="76"/>
        <v>-0.8512065854758788</v>
      </c>
    </row>
    <row r="78" spans="1:46">
      <c r="A78" s="1">
        <v>2018</v>
      </c>
      <c r="B78" s="1">
        <v>2</v>
      </c>
      <c r="D78" s="38">
        <v>70.2</v>
      </c>
      <c r="E78" s="36">
        <v>24.2</v>
      </c>
      <c r="F78" s="36">
        <v>13.9</v>
      </c>
      <c r="G78" s="12">
        <f t="shared" si="46"/>
        <v>71.889200000000002</v>
      </c>
      <c r="H78" s="37">
        <f t="shared" si="47"/>
        <v>70.2</v>
      </c>
      <c r="I78" s="13">
        <f t="shared" si="54"/>
        <v>2.406267806267806</v>
      </c>
      <c r="J78" s="13">
        <f t="shared" si="77"/>
        <v>73.208333333333329</v>
      </c>
      <c r="K78" s="33">
        <f t="shared" si="62"/>
        <v>72.795208333333349</v>
      </c>
      <c r="L78" s="13">
        <f t="shared" si="63"/>
        <v>-0.5643141718838649</v>
      </c>
      <c r="M78" s="12">
        <f t="shared" si="48"/>
        <v>70.95</v>
      </c>
      <c r="N78" s="37">
        <f t="shared" si="49"/>
        <v>70.2</v>
      </c>
      <c r="O78" s="13">
        <f t="shared" si="55"/>
        <v>1.0683760683760681</v>
      </c>
      <c r="P78" s="13">
        <f t="shared" si="64"/>
        <v>73.208333333333329</v>
      </c>
      <c r="Q78" s="33">
        <f t="shared" si="65"/>
        <v>72.295833333333334</v>
      </c>
      <c r="R78" s="13">
        <f t="shared" si="66"/>
        <v>-1.2464428002276549</v>
      </c>
      <c r="S78" s="12"/>
      <c r="T78" s="12">
        <f t="shared" si="56"/>
        <v>71.792400000000001</v>
      </c>
      <c r="U78" s="37">
        <f t="shared" si="50"/>
        <v>70.2</v>
      </c>
      <c r="V78" s="13">
        <f t="shared" si="67"/>
        <v>2.268376068376071</v>
      </c>
      <c r="W78" s="13">
        <f t="shared" si="78"/>
        <v>73.208333333333329</v>
      </c>
      <c r="X78" s="33">
        <f t="shared" si="68"/>
        <v>72.687291666666667</v>
      </c>
      <c r="Y78" s="13">
        <f t="shared" si="69"/>
        <v>-0.71172453044961514</v>
      </c>
      <c r="AA78" s="12">
        <f t="shared" si="57"/>
        <v>71.986000000000004</v>
      </c>
      <c r="AB78" s="37">
        <f t="shared" si="51"/>
        <v>70.2</v>
      </c>
      <c r="AC78" s="13">
        <f t="shared" si="70"/>
        <v>2.544159544159541</v>
      </c>
      <c r="AD78" s="13">
        <f t="shared" si="79"/>
        <v>73.208333333333329</v>
      </c>
      <c r="AE78" s="33">
        <f t="shared" si="71"/>
        <v>72.903125000000003</v>
      </c>
      <c r="AF78" s="13">
        <f t="shared" si="72"/>
        <v>-0.41690381331814308</v>
      </c>
      <c r="AH78" s="12">
        <f t="shared" si="58"/>
        <v>70.880499999999998</v>
      </c>
      <c r="AI78" s="37">
        <f t="shared" si="52"/>
        <v>70.2</v>
      </c>
      <c r="AJ78" s="13">
        <f t="shared" si="59"/>
        <v>0.9693732193732103</v>
      </c>
      <c r="AK78" s="13">
        <f t="shared" si="80"/>
        <v>73.208333333333329</v>
      </c>
      <c r="AL78" s="33">
        <f t="shared" si="73"/>
        <v>72.212874999999997</v>
      </c>
      <c r="AM78" s="13">
        <f t="shared" si="74"/>
        <v>-1.3597609561752932</v>
      </c>
      <c r="AO78" s="12">
        <f t="shared" si="60"/>
        <v>71.019499999999994</v>
      </c>
      <c r="AP78" s="37">
        <f t="shared" si="53"/>
        <v>70.2</v>
      </c>
      <c r="AQ78" s="13">
        <f t="shared" si="61"/>
        <v>1.1673789173788975</v>
      </c>
      <c r="AR78" s="13">
        <f t="shared" si="81"/>
        <v>73.208333333333329</v>
      </c>
      <c r="AS78" s="33">
        <f t="shared" si="75"/>
        <v>72.378791666666658</v>
      </c>
      <c r="AT78" s="13">
        <f t="shared" si="76"/>
        <v>-1.1331246442800307</v>
      </c>
    </row>
    <row r="79" spans="1:46">
      <c r="A79" s="1">
        <v>2018</v>
      </c>
      <c r="B79" s="1">
        <v>3</v>
      </c>
      <c r="D79" s="38">
        <v>67.599999999999994</v>
      </c>
      <c r="E79" s="36">
        <v>9.9</v>
      </c>
      <c r="F79" s="36">
        <v>5.3</v>
      </c>
      <c r="G79" s="12">
        <f t="shared" si="46"/>
        <v>67.227400000000003</v>
      </c>
      <c r="H79" s="37">
        <f t="shared" si="47"/>
        <v>67.599999999999994</v>
      </c>
      <c r="I79" s="13">
        <f t="shared" si="54"/>
        <v>-0.5511834319526514</v>
      </c>
      <c r="J79" s="13">
        <f t="shared" si="77"/>
        <v>71.862499999999997</v>
      </c>
      <c r="K79" s="33">
        <f t="shared" si="62"/>
        <v>71.284741666666676</v>
      </c>
      <c r="L79" s="13">
        <f t="shared" si="63"/>
        <v>-0.80397750333389695</v>
      </c>
      <c r="M79" s="12">
        <f t="shared" si="48"/>
        <v>66.650000000000006</v>
      </c>
      <c r="N79" s="37">
        <f t="shared" si="49"/>
        <v>67.599999999999994</v>
      </c>
      <c r="O79" s="13">
        <f t="shared" si="55"/>
        <v>-1.405325443786964</v>
      </c>
      <c r="P79" s="13">
        <f t="shared" si="64"/>
        <v>71.862499999999997</v>
      </c>
      <c r="Q79" s="33">
        <f t="shared" si="65"/>
        <v>70.691666666666663</v>
      </c>
      <c r="R79" s="13">
        <f t="shared" si="66"/>
        <v>-1.6292688583521766</v>
      </c>
      <c r="S79" s="12"/>
      <c r="T79" s="12">
        <f t="shared" si="56"/>
        <v>67.187799999999996</v>
      </c>
      <c r="U79" s="37">
        <f t="shared" si="50"/>
        <v>67.599999999999994</v>
      </c>
      <c r="V79" s="13">
        <f t="shared" si="67"/>
        <v>-0.6097633136094629</v>
      </c>
      <c r="W79" s="13">
        <f t="shared" si="78"/>
        <v>71.862499999999997</v>
      </c>
      <c r="X79" s="33">
        <f t="shared" si="68"/>
        <v>71.195358333333346</v>
      </c>
      <c r="Y79" s="13">
        <f t="shared" si="69"/>
        <v>-0.92835855511100362</v>
      </c>
      <c r="AA79" s="12">
        <f t="shared" si="57"/>
        <v>67.266999999999996</v>
      </c>
      <c r="AB79" s="37">
        <f t="shared" si="51"/>
        <v>67.599999999999994</v>
      </c>
      <c r="AC79" s="13">
        <f t="shared" si="70"/>
        <v>-0.49260355029585412</v>
      </c>
      <c r="AD79" s="13">
        <f t="shared" si="79"/>
        <v>71.862499999999997</v>
      </c>
      <c r="AE79" s="33">
        <f t="shared" si="71"/>
        <v>71.374125000000006</v>
      </c>
      <c r="AF79" s="13">
        <f t="shared" si="72"/>
        <v>-0.67959645155677606</v>
      </c>
      <c r="AH79" s="12">
        <f t="shared" si="58"/>
        <v>66.623500000000007</v>
      </c>
      <c r="AI79" s="37">
        <f t="shared" si="52"/>
        <v>67.599999999999994</v>
      </c>
      <c r="AJ79" s="13">
        <f t="shared" si="59"/>
        <v>-1.4445266272189059</v>
      </c>
      <c r="AK79" s="13">
        <f t="shared" si="80"/>
        <v>71.862499999999997</v>
      </c>
      <c r="AL79" s="33">
        <f t="shared" si="73"/>
        <v>70.624749999999992</v>
      </c>
      <c r="AM79" s="13">
        <f t="shared" si="74"/>
        <v>-1.7223865020003473</v>
      </c>
      <c r="AO79" s="12">
        <f t="shared" si="60"/>
        <v>66.676500000000004</v>
      </c>
      <c r="AP79" s="37">
        <f t="shared" si="53"/>
        <v>67.599999999999994</v>
      </c>
      <c r="AQ79" s="13">
        <f t="shared" si="61"/>
        <v>-1.3661242603550221</v>
      </c>
      <c r="AR79" s="13">
        <f t="shared" si="81"/>
        <v>71.862499999999997</v>
      </c>
      <c r="AS79" s="33">
        <f t="shared" si="75"/>
        <v>70.758583333333334</v>
      </c>
      <c r="AT79" s="13">
        <f t="shared" si="76"/>
        <v>-1.536151214704006</v>
      </c>
    </row>
    <row r="80" spans="1:46">
      <c r="A80" s="1">
        <v>2018</v>
      </c>
      <c r="B80" s="1">
        <v>4</v>
      </c>
      <c r="D80" s="38">
        <v>70.5</v>
      </c>
      <c r="E80" s="36">
        <v>22</v>
      </c>
      <c r="F80" s="36">
        <v>11.2</v>
      </c>
      <c r="G80" s="12">
        <f t="shared" si="46"/>
        <v>71.171999999999997</v>
      </c>
      <c r="H80" s="37">
        <f t="shared" si="47"/>
        <v>70.5</v>
      </c>
      <c r="I80" s="13">
        <f t="shared" si="54"/>
        <v>0.95319148936169995</v>
      </c>
      <c r="J80" s="13">
        <f t="shared" si="77"/>
        <v>70.620833333333323</v>
      </c>
      <c r="K80" s="33">
        <f t="shared" si="62"/>
        <v>70.016058333333334</v>
      </c>
      <c r="L80" s="13">
        <f t="shared" si="63"/>
        <v>-0.85636910732195304</v>
      </c>
      <c r="M80" s="12">
        <f t="shared" si="48"/>
        <v>69.599999999999994</v>
      </c>
      <c r="N80" s="37">
        <f t="shared" si="49"/>
        <v>70.5</v>
      </c>
      <c r="O80" s="13">
        <f t="shared" si="55"/>
        <v>-1.2765957446808613</v>
      </c>
      <c r="P80" s="13">
        <f t="shared" si="64"/>
        <v>70.620833333333323</v>
      </c>
      <c r="Q80" s="33">
        <f t="shared" si="65"/>
        <v>69.402083333333323</v>
      </c>
      <c r="R80" s="13">
        <f t="shared" si="66"/>
        <v>-1.7257655318897918</v>
      </c>
      <c r="S80" s="12"/>
      <c r="T80" s="12">
        <f t="shared" si="56"/>
        <v>71.084000000000003</v>
      </c>
      <c r="U80" s="37">
        <f t="shared" si="50"/>
        <v>70.5</v>
      </c>
      <c r="V80" s="13">
        <f t="shared" si="67"/>
        <v>0.82836879432623789</v>
      </c>
      <c r="W80" s="13">
        <f t="shared" si="78"/>
        <v>70.620833333333323</v>
      </c>
      <c r="X80" s="33">
        <f t="shared" si="68"/>
        <v>69.942241666666675</v>
      </c>
      <c r="Y80" s="13">
        <f t="shared" si="69"/>
        <v>-0.96089444805001278</v>
      </c>
      <c r="AA80" s="12">
        <f t="shared" si="57"/>
        <v>71.260000000000005</v>
      </c>
      <c r="AB80" s="37">
        <f t="shared" si="51"/>
        <v>70.5</v>
      </c>
      <c r="AC80" s="13">
        <f t="shared" si="70"/>
        <v>1.0780141843971762</v>
      </c>
      <c r="AD80" s="13">
        <f t="shared" si="79"/>
        <v>70.620833333333323</v>
      </c>
      <c r="AE80" s="33">
        <f t="shared" si="71"/>
        <v>70.089875000000006</v>
      </c>
      <c r="AF80" s="13">
        <f t="shared" si="72"/>
        <v>-0.75184376659387908</v>
      </c>
      <c r="AH80" s="12">
        <f t="shared" si="58"/>
        <v>69.543999999999997</v>
      </c>
      <c r="AI80" s="37">
        <f t="shared" si="52"/>
        <v>70.5</v>
      </c>
      <c r="AJ80" s="13">
        <f t="shared" si="59"/>
        <v>-1.3560283687943269</v>
      </c>
      <c r="AK80" s="13">
        <f t="shared" si="80"/>
        <v>70.620833333333323</v>
      </c>
      <c r="AL80" s="33">
        <f t="shared" si="73"/>
        <v>69.348062499999997</v>
      </c>
      <c r="AM80" s="13">
        <f t="shared" si="74"/>
        <v>-1.8022597203374744</v>
      </c>
      <c r="AO80" s="12">
        <f t="shared" si="60"/>
        <v>69.656000000000006</v>
      </c>
      <c r="AP80" s="37">
        <f t="shared" si="53"/>
        <v>70.5</v>
      </c>
      <c r="AQ80" s="13">
        <f t="shared" si="61"/>
        <v>-1.1971631205673674</v>
      </c>
      <c r="AR80" s="13">
        <f t="shared" si="81"/>
        <v>70.620833333333323</v>
      </c>
      <c r="AS80" s="33">
        <f t="shared" si="75"/>
        <v>69.456104166666691</v>
      </c>
      <c r="AT80" s="13">
        <f t="shared" si="76"/>
        <v>-1.6492713434420381</v>
      </c>
    </row>
    <row r="81" spans="1:46">
      <c r="A81" s="1">
        <v>2018</v>
      </c>
      <c r="B81" s="1">
        <v>5</v>
      </c>
      <c r="D81" s="38">
        <v>72.400000000000006</v>
      </c>
      <c r="E81" s="36">
        <v>24.2</v>
      </c>
      <c r="F81" s="36">
        <v>15.3</v>
      </c>
      <c r="G81" s="12">
        <f t="shared" si="46"/>
        <v>71.889200000000002</v>
      </c>
      <c r="H81" s="37">
        <f t="shared" si="47"/>
        <v>72.400000000000006</v>
      </c>
      <c r="I81" s="13">
        <f t="shared" si="54"/>
        <v>-0.70552486187845886</v>
      </c>
      <c r="J81" s="13">
        <f t="shared" si="77"/>
        <v>70.216666666666669</v>
      </c>
      <c r="K81" s="33">
        <f t="shared" si="62"/>
        <v>69.744391666666658</v>
      </c>
      <c r="L81" s="13">
        <f t="shared" si="63"/>
        <v>-0.67259672442440888</v>
      </c>
      <c r="M81" s="12">
        <f t="shared" si="48"/>
        <v>71.650000000000006</v>
      </c>
      <c r="N81" s="37">
        <f t="shared" si="49"/>
        <v>72.400000000000006</v>
      </c>
      <c r="O81" s="13">
        <f t="shared" si="55"/>
        <v>-1.0359116022099499</v>
      </c>
      <c r="P81" s="13">
        <f t="shared" si="64"/>
        <v>70.216666666666669</v>
      </c>
      <c r="Q81" s="33">
        <f t="shared" si="65"/>
        <v>69.11666666666666</v>
      </c>
      <c r="R81" s="13">
        <f t="shared" si="66"/>
        <v>-1.5665796344647589</v>
      </c>
      <c r="S81" s="12"/>
      <c r="T81" s="12">
        <f t="shared" si="56"/>
        <v>71.792400000000001</v>
      </c>
      <c r="U81" s="37">
        <f t="shared" si="50"/>
        <v>72.400000000000006</v>
      </c>
      <c r="V81" s="13">
        <f t="shared" si="67"/>
        <v>-0.83922651933701786</v>
      </c>
      <c r="W81" s="13">
        <f t="shared" si="78"/>
        <v>70.216666666666669</v>
      </c>
      <c r="X81" s="33">
        <f t="shared" si="68"/>
        <v>69.67390833333333</v>
      </c>
      <c r="Y81" s="13">
        <f t="shared" si="69"/>
        <v>-0.772976501305493</v>
      </c>
      <c r="AA81" s="12">
        <f t="shared" si="57"/>
        <v>71.986000000000004</v>
      </c>
      <c r="AB81" s="37">
        <f t="shared" si="51"/>
        <v>72.400000000000006</v>
      </c>
      <c r="AC81" s="13">
        <f t="shared" si="70"/>
        <v>-0.57182320441989987</v>
      </c>
      <c r="AD81" s="13">
        <f t="shared" si="79"/>
        <v>70.216666666666669</v>
      </c>
      <c r="AE81" s="33">
        <f t="shared" si="71"/>
        <v>69.814875000000001</v>
      </c>
      <c r="AF81" s="13">
        <f t="shared" si="72"/>
        <v>-0.57221694754332475</v>
      </c>
      <c r="AH81" s="12">
        <f t="shared" si="58"/>
        <v>71.573499999999996</v>
      </c>
      <c r="AI81" s="37">
        <f t="shared" si="52"/>
        <v>72.400000000000006</v>
      </c>
      <c r="AJ81" s="13">
        <f t="shared" si="59"/>
        <v>-1.1415745856353681</v>
      </c>
      <c r="AK81" s="13">
        <f t="shared" si="80"/>
        <v>70.216666666666669</v>
      </c>
      <c r="AL81" s="33">
        <f t="shared" si="73"/>
        <v>69.0655</v>
      </c>
      <c r="AM81" s="13">
        <f t="shared" si="74"/>
        <v>-1.6394493235224417</v>
      </c>
      <c r="AO81" s="12">
        <f t="shared" si="60"/>
        <v>71.726500000000001</v>
      </c>
      <c r="AP81" s="37">
        <f t="shared" si="53"/>
        <v>72.400000000000006</v>
      </c>
      <c r="AQ81" s="13">
        <f t="shared" si="61"/>
        <v>-0.9302486187845318</v>
      </c>
      <c r="AR81" s="13">
        <f t="shared" si="81"/>
        <v>70.216666666666669</v>
      </c>
      <c r="AS81" s="33">
        <f t="shared" si="75"/>
        <v>69.167833333333348</v>
      </c>
      <c r="AT81" s="13">
        <f t="shared" si="76"/>
        <v>-1.4937099454070477</v>
      </c>
    </row>
    <row r="82" spans="1:46">
      <c r="A82" s="1">
        <v>2018</v>
      </c>
      <c r="B82" s="1">
        <v>6</v>
      </c>
      <c r="D82" s="38">
        <v>74.7</v>
      </c>
      <c r="E82" s="36">
        <v>27.2</v>
      </c>
      <c r="F82" s="36">
        <v>16.8</v>
      </c>
      <c r="G82" s="12">
        <f t="shared" si="46"/>
        <v>72.867199999999997</v>
      </c>
      <c r="H82" s="37">
        <f t="shared" si="47"/>
        <v>74.7</v>
      </c>
      <c r="I82" s="13">
        <f t="shared" si="54"/>
        <v>-2.4535475234270478</v>
      </c>
      <c r="J82" s="13">
        <f t="shared" si="77"/>
        <v>70.020833333333329</v>
      </c>
      <c r="K82" s="33">
        <f t="shared" si="62"/>
        <v>69.641158333333337</v>
      </c>
      <c r="L82" s="13">
        <f t="shared" si="63"/>
        <v>-0.54223147872656341</v>
      </c>
      <c r="M82" s="12">
        <f t="shared" si="48"/>
        <v>72.400000000000006</v>
      </c>
      <c r="N82" s="37">
        <f t="shared" si="49"/>
        <v>74.7</v>
      </c>
      <c r="O82" s="13">
        <f t="shared" si="55"/>
        <v>-3.0789825970548748</v>
      </c>
      <c r="P82" s="13">
        <f t="shared" si="64"/>
        <v>70.020833333333329</v>
      </c>
      <c r="Q82" s="33">
        <f t="shared" si="65"/>
        <v>68.983333333333334</v>
      </c>
      <c r="R82" s="13">
        <f t="shared" si="66"/>
        <v>-1.4817018744421233</v>
      </c>
      <c r="S82" s="12"/>
      <c r="T82" s="12">
        <f t="shared" si="56"/>
        <v>72.758399999999995</v>
      </c>
      <c r="U82" s="37">
        <f t="shared" si="50"/>
        <v>74.7</v>
      </c>
      <c r="V82" s="13">
        <f t="shared" si="67"/>
        <v>-2.5991967871485997</v>
      </c>
      <c r="W82" s="13">
        <f t="shared" si="78"/>
        <v>70.020833333333329</v>
      </c>
      <c r="X82" s="33">
        <f t="shared" si="68"/>
        <v>69.57194166666666</v>
      </c>
      <c r="Y82" s="13">
        <f t="shared" si="69"/>
        <v>-0.64108301100861809</v>
      </c>
      <c r="AA82" s="12">
        <f t="shared" si="57"/>
        <v>72.975999999999999</v>
      </c>
      <c r="AB82" s="37">
        <f t="shared" si="51"/>
        <v>74.7</v>
      </c>
      <c r="AC82" s="13">
        <f t="shared" si="70"/>
        <v>-2.307898259705496</v>
      </c>
      <c r="AD82" s="13">
        <f t="shared" si="79"/>
        <v>70.020833333333329</v>
      </c>
      <c r="AE82" s="33">
        <f t="shared" si="71"/>
        <v>69.710374999999999</v>
      </c>
      <c r="AF82" s="13">
        <f t="shared" si="72"/>
        <v>-0.44337994644449452</v>
      </c>
      <c r="AH82" s="12">
        <f t="shared" si="58"/>
        <v>72.316000000000003</v>
      </c>
      <c r="AI82" s="37">
        <f t="shared" si="52"/>
        <v>74.7</v>
      </c>
      <c r="AJ82" s="13">
        <f t="shared" si="59"/>
        <v>-3.1914323962516704</v>
      </c>
      <c r="AK82" s="13">
        <f t="shared" si="80"/>
        <v>70.020833333333329</v>
      </c>
      <c r="AL82" s="33">
        <f t="shared" si="73"/>
        <v>68.933500000000009</v>
      </c>
      <c r="AM82" s="13">
        <f t="shared" si="74"/>
        <v>-1.552871169294832</v>
      </c>
      <c r="AO82" s="12">
        <f t="shared" si="60"/>
        <v>72.483999999999995</v>
      </c>
      <c r="AP82" s="37">
        <f t="shared" si="53"/>
        <v>74.7</v>
      </c>
      <c r="AQ82" s="13">
        <f t="shared" si="61"/>
        <v>-2.9665327978581075</v>
      </c>
      <c r="AR82" s="13">
        <f t="shared" si="81"/>
        <v>70.020833333333329</v>
      </c>
      <c r="AS82" s="33">
        <f t="shared" si="75"/>
        <v>69.033166666666659</v>
      </c>
      <c r="AT82" s="13">
        <f t="shared" si="76"/>
        <v>-1.4105325795894146</v>
      </c>
    </row>
    <row r="83" spans="1:46">
      <c r="A83" s="1">
        <v>2018</v>
      </c>
      <c r="B83" s="1">
        <v>7</v>
      </c>
      <c r="D83" s="38">
        <v>72.3</v>
      </c>
      <c r="E83" s="36">
        <v>9.8000000000000007</v>
      </c>
      <c r="F83" s="36">
        <v>3.5</v>
      </c>
      <c r="G83" s="12">
        <f t="shared" si="46"/>
        <v>67.194800000000001</v>
      </c>
      <c r="H83" s="37">
        <f t="shared" si="47"/>
        <v>72.3</v>
      </c>
      <c r="I83" s="13">
        <f t="shared" si="54"/>
        <v>-7.0611341632088482</v>
      </c>
      <c r="J83" s="13">
        <f t="shared" si="77"/>
        <v>70.020833333333329</v>
      </c>
      <c r="K83" s="33">
        <f t="shared" si="62"/>
        <v>69.551508333333359</v>
      </c>
      <c r="L83" s="13">
        <f t="shared" si="63"/>
        <v>-0.67026480214217088</v>
      </c>
      <c r="M83" s="12">
        <f t="shared" si="48"/>
        <v>65.75</v>
      </c>
      <c r="N83" s="37">
        <f t="shared" si="49"/>
        <v>72.3</v>
      </c>
      <c r="O83" s="13">
        <f t="shared" si="55"/>
        <v>-9.0594744121715109</v>
      </c>
      <c r="P83" s="13">
        <f t="shared" si="64"/>
        <v>70.020833333333329</v>
      </c>
      <c r="Q83" s="33">
        <f t="shared" si="65"/>
        <v>68.939583333333317</v>
      </c>
      <c r="R83" s="13">
        <f t="shared" si="66"/>
        <v>-1.5441832787860932</v>
      </c>
      <c r="S83" s="12"/>
      <c r="T83" s="12">
        <f t="shared" si="56"/>
        <v>67.155600000000007</v>
      </c>
      <c r="U83" s="37">
        <f t="shared" si="50"/>
        <v>72.3</v>
      </c>
      <c r="V83" s="13">
        <f t="shared" si="67"/>
        <v>-7.1153526970954175</v>
      </c>
      <c r="W83" s="13">
        <f t="shared" si="78"/>
        <v>70.020833333333329</v>
      </c>
      <c r="X83" s="33">
        <f t="shared" si="68"/>
        <v>69.483391666666662</v>
      </c>
      <c r="Y83" s="13">
        <f t="shared" si="69"/>
        <v>-0.76754537340076467</v>
      </c>
      <c r="AA83" s="12">
        <f t="shared" si="57"/>
        <v>67.233999999999995</v>
      </c>
      <c r="AB83" s="37">
        <f t="shared" si="51"/>
        <v>72.3</v>
      </c>
      <c r="AC83" s="13">
        <f t="shared" si="70"/>
        <v>-7.006915629322279</v>
      </c>
      <c r="AD83" s="13">
        <f t="shared" si="79"/>
        <v>70.020833333333329</v>
      </c>
      <c r="AE83" s="33">
        <f t="shared" si="71"/>
        <v>69.619624999999999</v>
      </c>
      <c r="AF83" s="13">
        <f t="shared" si="72"/>
        <v>-0.57298423088366235</v>
      </c>
      <c r="AH83" s="12">
        <f t="shared" si="58"/>
        <v>65.732500000000002</v>
      </c>
      <c r="AI83" s="37">
        <f t="shared" si="52"/>
        <v>72.3</v>
      </c>
      <c r="AJ83" s="13">
        <f t="shared" si="59"/>
        <v>-9.0836791147994376</v>
      </c>
      <c r="AK83" s="13">
        <f t="shared" si="80"/>
        <v>70.020833333333329</v>
      </c>
      <c r="AL83" s="33">
        <f t="shared" si="73"/>
        <v>68.89018750000001</v>
      </c>
      <c r="AM83" s="13">
        <f t="shared" si="74"/>
        <v>-1.6147277595953398</v>
      </c>
      <c r="AO83" s="12">
        <f t="shared" si="60"/>
        <v>65.767499999999998</v>
      </c>
      <c r="AP83" s="37">
        <f t="shared" si="53"/>
        <v>72.3</v>
      </c>
      <c r="AQ83" s="13">
        <f t="shared" si="61"/>
        <v>-9.0352697095435701</v>
      </c>
      <c r="AR83" s="13">
        <f t="shared" si="81"/>
        <v>70.020833333333329</v>
      </c>
      <c r="AS83" s="33">
        <f t="shared" si="75"/>
        <v>68.988979166666667</v>
      </c>
      <c r="AT83" s="13">
        <f t="shared" si="76"/>
        <v>-1.4736387979767898</v>
      </c>
    </row>
    <row r="84" spans="1:46">
      <c r="A84" s="1">
        <v>2018</v>
      </c>
      <c r="B84" s="1">
        <v>8</v>
      </c>
      <c r="D84" s="38">
        <v>70.8</v>
      </c>
      <c r="E84" s="36">
        <v>23.6</v>
      </c>
      <c r="F84" s="36">
        <v>12</v>
      </c>
      <c r="G84" s="12">
        <f t="shared" si="46"/>
        <v>71.693600000000004</v>
      </c>
      <c r="H84" s="37">
        <f t="shared" si="47"/>
        <v>70.8</v>
      </c>
      <c r="I84" s="13">
        <f t="shared" si="54"/>
        <v>1.2621468926553803</v>
      </c>
      <c r="J84" s="13">
        <f t="shared" si="77"/>
        <v>70.029166666666683</v>
      </c>
      <c r="K84" s="33">
        <f t="shared" si="62"/>
        <v>69.286633333333342</v>
      </c>
      <c r="L84" s="13">
        <f t="shared" si="63"/>
        <v>-1.0603201047182864</v>
      </c>
      <c r="M84" s="12">
        <f t="shared" si="48"/>
        <v>70</v>
      </c>
      <c r="N84" s="37">
        <f t="shared" si="49"/>
        <v>70.8</v>
      </c>
      <c r="O84" s="13">
        <f t="shared" si="55"/>
        <v>-1.1299435028248581</v>
      </c>
      <c r="P84" s="13">
        <f t="shared" si="64"/>
        <v>70.029166666666683</v>
      </c>
      <c r="Q84" s="33">
        <f t="shared" si="65"/>
        <v>68.718749999999986</v>
      </c>
      <c r="R84" s="13">
        <f t="shared" si="66"/>
        <v>-1.8712441244719997</v>
      </c>
      <c r="S84" s="12"/>
      <c r="T84" s="12">
        <f t="shared" si="56"/>
        <v>71.599199999999996</v>
      </c>
      <c r="U84" s="37">
        <f t="shared" si="50"/>
        <v>70.8</v>
      </c>
      <c r="V84" s="13">
        <f t="shared" si="67"/>
        <v>1.1288135593220403</v>
      </c>
      <c r="W84" s="13">
        <f t="shared" si="78"/>
        <v>70.029166666666683</v>
      </c>
      <c r="X84" s="33">
        <f t="shared" si="68"/>
        <v>69.221766666666667</v>
      </c>
      <c r="Y84" s="13">
        <f t="shared" si="69"/>
        <v>-1.1529481763551104</v>
      </c>
      <c r="AA84" s="12">
        <f t="shared" si="57"/>
        <v>71.787999999999997</v>
      </c>
      <c r="AB84" s="37">
        <f t="shared" si="51"/>
        <v>70.8</v>
      </c>
      <c r="AC84" s="13">
        <f t="shared" si="70"/>
        <v>1.395480225988706</v>
      </c>
      <c r="AD84" s="13">
        <f t="shared" si="79"/>
        <v>70.029166666666683</v>
      </c>
      <c r="AE84" s="33">
        <f t="shared" si="71"/>
        <v>69.351500000000001</v>
      </c>
      <c r="AF84" s="13">
        <f t="shared" si="72"/>
        <v>-0.96769203308147667</v>
      </c>
      <c r="AH84" s="12">
        <f t="shared" si="58"/>
        <v>69.94</v>
      </c>
      <c r="AI84" s="37">
        <f t="shared" si="52"/>
        <v>70.8</v>
      </c>
      <c r="AJ84" s="13">
        <f t="shared" si="59"/>
        <v>-1.2146892655367196</v>
      </c>
      <c r="AK84" s="13">
        <f t="shared" si="80"/>
        <v>70.029166666666683</v>
      </c>
      <c r="AL84" s="33">
        <f t="shared" si="73"/>
        <v>68.671562500000007</v>
      </c>
      <c r="AM84" s="13">
        <f t="shared" si="74"/>
        <v>-1.9386267626584299</v>
      </c>
      <c r="AO84" s="12">
        <f t="shared" si="60"/>
        <v>70.06</v>
      </c>
      <c r="AP84" s="37">
        <f t="shared" si="53"/>
        <v>70.8</v>
      </c>
      <c r="AQ84" s="13">
        <f t="shared" si="61"/>
        <v>-1.0451977401129966</v>
      </c>
      <c r="AR84" s="13">
        <f t="shared" si="81"/>
        <v>70.029166666666683</v>
      </c>
      <c r="AS84" s="33">
        <f t="shared" si="75"/>
        <v>68.765937500000007</v>
      </c>
      <c r="AT84" s="13">
        <f t="shared" si="76"/>
        <v>-1.8038614862854843</v>
      </c>
    </row>
    <row r="85" spans="1:46">
      <c r="A85" s="1">
        <v>2018</v>
      </c>
      <c r="B85" s="1">
        <v>9</v>
      </c>
      <c r="D85" s="38">
        <v>69</v>
      </c>
      <c r="E85" s="36">
        <v>10.199999999999999</v>
      </c>
      <c r="F85" s="35">
        <v>5.6</v>
      </c>
      <c r="G85" s="12">
        <f t="shared" si="46"/>
        <v>67.325199999999995</v>
      </c>
      <c r="H85" s="37">
        <f t="shared" si="47"/>
        <v>69</v>
      </c>
      <c r="I85" s="13">
        <f t="shared" si="54"/>
        <v>-2.4272463768115955</v>
      </c>
      <c r="J85" s="13">
        <f t="shared" si="77"/>
        <v>70.108333333333334</v>
      </c>
      <c r="K85" s="33">
        <f t="shared" si="62"/>
        <v>69.182041666666677</v>
      </c>
      <c r="L85" s="13">
        <f t="shared" si="63"/>
        <v>-1.3212290502793138</v>
      </c>
      <c r="M85" s="6">
        <f t="shared" si="48"/>
        <v>66.8</v>
      </c>
      <c r="N85" s="37">
        <f t="shared" si="49"/>
        <v>69</v>
      </c>
      <c r="O85" s="13">
        <f t="shared" si="55"/>
        <v>-3.1884057971014528</v>
      </c>
      <c r="P85" s="13">
        <f t="shared" si="64"/>
        <v>70.108333333333334</v>
      </c>
      <c r="Q85" s="33">
        <f t="shared" si="65"/>
        <v>68.63333333333334</v>
      </c>
      <c r="R85" s="13">
        <f t="shared" si="66"/>
        <v>-2.103886841792459</v>
      </c>
      <c r="S85" s="12"/>
      <c r="T85" s="12">
        <f t="shared" si="56"/>
        <v>67.284400000000005</v>
      </c>
      <c r="U85" s="37">
        <f t="shared" si="50"/>
        <v>69</v>
      </c>
      <c r="V85" s="13">
        <f t="shared" si="67"/>
        <v>-2.486376811594198</v>
      </c>
      <c r="W85" s="13">
        <f t="shared" si="78"/>
        <v>70.108333333333334</v>
      </c>
      <c r="X85" s="33">
        <f t="shared" si="68"/>
        <v>69.118458333333322</v>
      </c>
      <c r="Y85" s="13">
        <f t="shared" si="69"/>
        <v>-1.4119220254368372</v>
      </c>
      <c r="AA85" s="12">
        <f t="shared" si="57"/>
        <v>67.366</v>
      </c>
      <c r="AB85" s="37">
        <f t="shared" si="51"/>
        <v>69</v>
      </c>
      <c r="AC85" s="13">
        <f t="shared" si="70"/>
        <v>-2.3681159420289788</v>
      </c>
      <c r="AD85" s="13">
        <f t="shared" si="79"/>
        <v>70.108333333333334</v>
      </c>
      <c r="AE85" s="33">
        <f t="shared" si="71"/>
        <v>69.245625000000004</v>
      </c>
      <c r="AF85" s="13">
        <f t="shared" si="72"/>
        <v>-1.2305360751218331</v>
      </c>
      <c r="AH85" s="12">
        <f t="shared" si="58"/>
        <v>66.772000000000006</v>
      </c>
      <c r="AI85" s="37">
        <f t="shared" si="52"/>
        <v>69</v>
      </c>
      <c r="AJ85" s="13">
        <f t="shared" si="59"/>
        <v>-3.228985507246378</v>
      </c>
      <c r="AK85" s="13">
        <f t="shared" si="80"/>
        <v>70.108333333333334</v>
      </c>
      <c r="AL85" s="33">
        <f t="shared" si="73"/>
        <v>68.587000000000003</v>
      </c>
      <c r="AM85" s="13">
        <f t="shared" si="74"/>
        <v>-2.169975038630696</v>
      </c>
      <c r="AO85" s="12">
        <f t="shared" si="60"/>
        <v>66.828000000000003</v>
      </c>
      <c r="AP85" s="37">
        <f t="shared" si="53"/>
        <v>69</v>
      </c>
      <c r="AQ85" s="13">
        <f t="shared" si="61"/>
        <v>-3.1478260869565133</v>
      </c>
      <c r="AR85" s="13">
        <f t="shared" si="81"/>
        <v>70.108333333333334</v>
      </c>
      <c r="AS85" s="33">
        <f t="shared" si="75"/>
        <v>68.679666666666662</v>
      </c>
      <c r="AT85" s="13">
        <f t="shared" si="76"/>
        <v>-2.0377986449542504</v>
      </c>
    </row>
    <row r="86" spans="1:46">
      <c r="A86" s="1">
        <v>2018</v>
      </c>
      <c r="B86" s="1">
        <v>10</v>
      </c>
      <c r="D86" s="37">
        <v>69.099999999999994</v>
      </c>
      <c r="E86" s="35">
        <v>12.4</v>
      </c>
      <c r="F86" s="35">
        <v>8.5</v>
      </c>
      <c r="G86" s="12">
        <f t="shared" si="46"/>
        <v>68.042400000000001</v>
      </c>
      <c r="H86" s="37">
        <f t="shared" si="47"/>
        <v>69.099999999999994</v>
      </c>
      <c r="I86" s="13">
        <f t="shared" si="54"/>
        <v>-1.530535455861056</v>
      </c>
      <c r="J86" s="13">
        <f t="shared" si="77"/>
        <v>70.341666666666669</v>
      </c>
      <c r="K86" s="33">
        <f t="shared" si="62"/>
        <v>69.233658333333324</v>
      </c>
      <c r="L86" s="13">
        <f t="shared" si="63"/>
        <v>-1.5751806657979017</v>
      </c>
      <c r="M86" s="12">
        <f t="shared" si="48"/>
        <v>68.25</v>
      </c>
      <c r="N86" s="37">
        <f t="shared" si="49"/>
        <v>69.099999999999994</v>
      </c>
      <c r="O86" s="13">
        <f t="shared" si="55"/>
        <v>-1.2301013024601986</v>
      </c>
      <c r="P86" s="13">
        <f t="shared" si="64"/>
        <v>70.341666666666669</v>
      </c>
      <c r="Q86" s="33">
        <f t="shared" si="65"/>
        <v>68.766666666666666</v>
      </c>
      <c r="R86" s="13">
        <f t="shared" si="66"/>
        <v>-2.2390712000947843</v>
      </c>
      <c r="S86" s="12"/>
      <c r="T86" s="12">
        <f t="shared" si="56"/>
        <v>67.992800000000003</v>
      </c>
      <c r="U86" s="37">
        <f t="shared" si="50"/>
        <v>69.099999999999994</v>
      </c>
      <c r="V86" s="13">
        <f t="shared" si="67"/>
        <v>-1.6023154848046204</v>
      </c>
      <c r="W86" s="13">
        <f t="shared" si="78"/>
        <v>70.341666666666669</v>
      </c>
      <c r="X86" s="33">
        <f t="shared" si="68"/>
        <v>69.169441666666657</v>
      </c>
      <c r="Y86" s="13">
        <f t="shared" si="69"/>
        <v>-1.6664731666864299</v>
      </c>
      <c r="AA86" s="12">
        <f t="shared" si="57"/>
        <v>68.091999999999999</v>
      </c>
      <c r="AB86" s="37">
        <f t="shared" si="51"/>
        <v>69.099999999999994</v>
      </c>
      <c r="AC86" s="13">
        <f t="shared" si="70"/>
        <v>-1.4587554269175058</v>
      </c>
      <c r="AD86" s="13">
        <f t="shared" si="79"/>
        <v>70.341666666666669</v>
      </c>
      <c r="AE86" s="33">
        <f t="shared" si="71"/>
        <v>69.297875000000005</v>
      </c>
      <c r="AF86" s="13">
        <f t="shared" si="72"/>
        <v>-1.4838881649093594</v>
      </c>
      <c r="AH86" s="12">
        <f t="shared" si="58"/>
        <v>68.207499999999996</v>
      </c>
      <c r="AI86" s="37">
        <f t="shared" si="52"/>
        <v>69.099999999999994</v>
      </c>
      <c r="AJ86" s="13">
        <f t="shared" si="59"/>
        <v>-1.2916063675832135</v>
      </c>
      <c r="AK86" s="13">
        <f t="shared" si="80"/>
        <v>70.341666666666669</v>
      </c>
      <c r="AL86" s="33">
        <f t="shared" si="73"/>
        <v>68.719000000000008</v>
      </c>
      <c r="AM86" s="13">
        <f t="shared" si="74"/>
        <v>-2.3068356829759438</v>
      </c>
      <c r="AO86" s="12">
        <f t="shared" si="60"/>
        <v>68.292500000000004</v>
      </c>
      <c r="AP86" s="37">
        <f t="shared" si="53"/>
        <v>69.099999999999994</v>
      </c>
      <c r="AQ86" s="13">
        <f t="shared" si="61"/>
        <v>-1.1685962373371837</v>
      </c>
      <c r="AR86" s="13">
        <f t="shared" si="81"/>
        <v>70.341666666666669</v>
      </c>
      <c r="AS86" s="33">
        <f t="shared" si="75"/>
        <v>68.814333333333337</v>
      </c>
      <c r="AT86" s="13">
        <f t="shared" si="76"/>
        <v>-2.1713067172135965</v>
      </c>
    </row>
    <row r="87" spans="1:46">
      <c r="A87" s="1">
        <v>2018</v>
      </c>
      <c r="B87" s="1">
        <v>11</v>
      </c>
      <c r="D87" s="37">
        <v>67.400000000000006</v>
      </c>
      <c r="E87" s="35">
        <v>13.2</v>
      </c>
      <c r="F87" s="35">
        <v>7.7</v>
      </c>
      <c r="G87" s="12">
        <f t="shared" si="46"/>
        <v>68.303200000000004</v>
      </c>
      <c r="H87" s="37">
        <f t="shared" si="47"/>
        <v>67.400000000000006</v>
      </c>
      <c r="I87" s="13">
        <f t="shared" si="54"/>
        <v>1.340059347180997</v>
      </c>
      <c r="J87" s="13">
        <f t="shared" si="77"/>
        <v>70.458333333333329</v>
      </c>
      <c r="K87" s="33">
        <f t="shared" si="62"/>
        <v>69.082883333333328</v>
      </c>
      <c r="L87" s="13">
        <f t="shared" si="63"/>
        <v>-1.9521466587817855</v>
      </c>
      <c r="M87" s="12">
        <f t="shared" si="48"/>
        <v>67.849999999999994</v>
      </c>
      <c r="N87" s="37">
        <f t="shared" si="49"/>
        <v>67.400000000000006</v>
      </c>
      <c r="O87" s="13">
        <f t="shared" si="55"/>
        <v>0.66765578635012446</v>
      </c>
      <c r="P87" s="13">
        <f t="shared" si="64"/>
        <v>70.458333333333329</v>
      </c>
      <c r="Q87" s="33">
        <f t="shared" si="65"/>
        <v>68.722916666666677</v>
      </c>
      <c r="R87" s="13">
        <f t="shared" si="66"/>
        <v>-2.4630396215256951</v>
      </c>
      <c r="S87" s="12"/>
      <c r="T87" s="12">
        <f t="shared" si="56"/>
        <v>68.250399999999999</v>
      </c>
      <c r="U87" s="37">
        <f t="shared" si="50"/>
        <v>67.400000000000006</v>
      </c>
      <c r="V87" s="13">
        <f t="shared" si="67"/>
        <v>1.2617210682492441</v>
      </c>
      <c r="W87" s="13">
        <f t="shared" si="78"/>
        <v>70.458333333333329</v>
      </c>
      <c r="X87" s="33">
        <f t="shared" si="68"/>
        <v>69.020516666666651</v>
      </c>
      <c r="Y87" s="13">
        <f t="shared" si="69"/>
        <v>-2.0406623299822826</v>
      </c>
      <c r="AA87" s="12">
        <f t="shared" si="57"/>
        <v>68.355999999999995</v>
      </c>
      <c r="AB87" s="37">
        <f t="shared" si="51"/>
        <v>67.400000000000006</v>
      </c>
      <c r="AC87" s="13">
        <f t="shared" si="70"/>
        <v>1.4183976261127356</v>
      </c>
      <c r="AD87" s="13">
        <f t="shared" si="79"/>
        <v>70.458333333333329</v>
      </c>
      <c r="AE87" s="33">
        <f t="shared" si="71"/>
        <v>69.145250000000004</v>
      </c>
      <c r="AF87" s="13">
        <f t="shared" si="72"/>
        <v>-1.8636309875813026</v>
      </c>
      <c r="AH87" s="12">
        <f t="shared" si="58"/>
        <v>67.811499999999995</v>
      </c>
      <c r="AI87" s="37">
        <f t="shared" si="52"/>
        <v>67.400000000000006</v>
      </c>
      <c r="AJ87" s="13">
        <f t="shared" si="59"/>
        <v>0.61053412462905499</v>
      </c>
      <c r="AK87" s="13">
        <f t="shared" si="80"/>
        <v>70.458333333333329</v>
      </c>
      <c r="AL87" s="33">
        <f t="shared" si="73"/>
        <v>68.675687499999995</v>
      </c>
      <c r="AM87" s="13">
        <f t="shared" si="74"/>
        <v>-2.5300709639266614</v>
      </c>
      <c r="AO87" s="12">
        <f t="shared" si="60"/>
        <v>67.888499999999993</v>
      </c>
      <c r="AP87" s="37">
        <f t="shared" si="53"/>
        <v>67.400000000000006</v>
      </c>
      <c r="AQ87" s="13">
        <f t="shared" si="61"/>
        <v>0.72477744807119393</v>
      </c>
      <c r="AR87" s="13">
        <f t="shared" si="81"/>
        <v>70.458333333333329</v>
      </c>
      <c r="AS87" s="33">
        <f t="shared" si="75"/>
        <v>68.770145833333331</v>
      </c>
      <c r="AT87" s="13">
        <f t="shared" si="76"/>
        <v>-2.3960082791247714</v>
      </c>
    </row>
    <row r="88" spans="1:46">
      <c r="A88" s="1">
        <v>2018</v>
      </c>
      <c r="B88" s="1">
        <v>12</v>
      </c>
      <c r="D88" s="37">
        <v>67.8</v>
      </c>
      <c r="E88" s="35">
        <v>12.4</v>
      </c>
      <c r="F88" s="35">
        <v>9.1</v>
      </c>
      <c r="G88" s="12">
        <f t="shared" si="46"/>
        <v>68.042400000000001</v>
      </c>
      <c r="H88" s="37">
        <f t="shared" si="47"/>
        <v>67.8</v>
      </c>
      <c r="I88" s="13">
        <f t="shared" si="54"/>
        <v>0.35752212389381555</v>
      </c>
      <c r="J88" s="13">
        <f t="shared" si="77"/>
        <v>70.291666666666643</v>
      </c>
      <c r="K88" s="33">
        <f t="shared" si="62"/>
        <v>68.847891666666669</v>
      </c>
      <c r="L88" s="13">
        <f t="shared" si="63"/>
        <v>-2.0539774748073114</v>
      </c>
      <c r="M88" s="12">
        <f t="shared" si="48"/>
        <v>68.55</v>
      </c>
      <c r="N88" s="37">
        <f t="shared" si="49"/>
        <v>67.8</v>
      </c>
      <c r="O88" s="13">
        <f t="shared" si="55"/>
        <v>1.1061946902654967</v>
      </c>
      <c r="P88" s="13">
        <f t="shared" si="64"/>
        <v>70.291666666666643</v>
      </c>
      <c r="Q88" s="33">
        <f t="shared" si="65"/>
        <v>68.460416666666674</v>
      </c>
      <c r="R88" s="13">
        <f t="shared" si="66"/>
        <v>-2.6052163604030341</v>
      </c>
      <c r="S88" s="12"/>
      <c r="T88" s="12">
        <f t="shared" si="56"/>
        <v>67.992800000000003</v>
      </c>
      <c r="U88" s="37">
        <f t="shared" si="50"/>
        <v>67.8</v>
      </c>
      <c r="V88" s="13">
        <f t="shared" si="67"/>
        <v>0.28436578171091753</v>
      </c>
      <c r="W88" s="13">
        <f t="shared" si="78"/>
        <v>70.291666666666643</v>
      </c>
      <c r="X88" s="33">
        <f t="shared" si="68"/>
        <v>68.788408333333322</v>
      </c>
      <c r="Y88" s="13">
        <f t="shared" si="69"/>
        <v>-2.1386010669827868</v>
      </c>
      <c r="AA88" s="12">
        <f t="shared" si="57"/>
        <v>68.091999999999999</v>
      </c>
      <c r="AB88" s="37">
        <f t="shared" si="51"/>
        <v>67.8</v>
      </c>
      <c r="AC88" s="13">
        <f t="shared" si="70"/>
        <v>0.43067846607669935</v>
      </c>
      <c r="AD88" s="13">
        <f t="shared" si="79"/>
        <v>70.291666666666643</v>
      </c>
      <c r="AE88" s="33">
        <f t="shared" si="71"/>
        <v>68.907375000000002</v>
      </c>
      <c r="AF88" s="13">
        <f t="shared" si="72"/>
        <v>-1.9693538826318502</v>
      </c>
      <c r="AH88" s="12">
        <f t="shared" si="58"/>
        <v>68.504500000000007</v>
      </c>
      <c r="AI88" s="37">
        <f t="shared" si="52"/>
        <v>67.8</v>
      </c>
      <c r="AJ88" s="13">
        <f t="shared" si="59"/>
        <v>1.0390855457227417</v>
      </c>
      <c r="AK88" s="13">
        <f t="shared" si="80"/>
        <v>70.291666666666643</v>
      </c>
      <c r="AL88" s="33">
        <f t="shared" si="73"/>
        <v>68.415812500000001</v>
      </c>
      <c r="AM88" s="13">
        <f t="shared" si="74"/>
        <v>-2.6686721991700892</v>
      </c>
      <c r="AO88" s="12">
        <f t="shared" si="60"/>
        <v>68.595500000000001</v>
      </c>
      <c r="AP88" s="37">
        <f t="shared" si="53"/>
        <v>67.8</v>
      </c>
      <c r="AQ88" s="13">
        <f t="shared" si="61"/>
        <v>1.1733038348082658</v>
      </c>
      <c r="AR88" s="13">
        <f t="shared" si="81"/>
        <v>70.291666666666643</v>
      </c>
      <c r="AS88" s="33">
        <f t="shared" si="75"/>
        <v>68.505020833333333</v>
      </c>
      <c r="AT88" s="13">
        <f t="shared" si="76"/>
        <v>-2.5417605216360073</v>
      </c>
    </row>
    <row r="89" spans="1:46">
      <c r="A89" s="1">
        <v>2019</v>
      </c>
      <c r="B89" s="1">
        <v>1</v>
      </c>
      <c r="C89">
        <v>2019</v>
      </c>
      <c r="D89" s="37">
        <v>69.2</v>
      </c>
      <c r="E89" s="35">
        <v>13.8</v>
      </c>
      <c r="F89" s="35">
        <v>9.6999999999999993</v>
      </c>
      <c r="G89" s="12">
        <f t="shared" si="46"/>
        <v>68.498800000000003</v>
      </c>
      <c r="H89" s="37">
        <f t="shared" si="47"/>
        <v>69.2</v>
      </c>
      <c r="I89" s="13">
        <f t="shared" si="54"/>
        <v>-1.0132947976878626</v>
      </c>
      <c r="J89" s="13">
        <f t="shared" si="77"/>
        <v>69.98333333333332</v>
      </c>
      <c r="K89" s="33">
        <f t="shared" si="62"/>
        <v>68.729716666666661</v>
      </c>
      <c r="L89" s="13">
        <f t="shared" si="63"/>
        <v>-1.7913074541557421</v>
      </c>
      <c r="M89" s="12">
        <f t="shared" si="48"/>
        <v>68.849999999999994</v>
      </c>
      <c r="N89" s="37">
        <f t="shared" si="49"/>
        <v>69.2</v>
      </c>
      <c r="O89" s="13">
        <f t="shared" si="55"/>
        <v>-0.50578034682081352</v>
      </c>
      <c r="P89" s="13">
        <f t="shared" si="64"/>
        <v>69.98333333333332</v>
      </c>
      <c r="Q89" s="33">
        <f t="shared" si="65"/>
        <v>68.252083333333331</v>
      </c>
      <c r="R89" s="13">
        <f t="shared" si="66"/>
        <v>-2.4738032864967607</v>
      </c>
      <c r="S89" s="12"/>
      <c r="T89" s="12">
        <f t="shared" si="56"/>
        <v>68.443600000000004</v>
      </c>
      <c r="U89" s="37">
        <f t="shared" si="50"/>
        <v>69.2</v>
      </c>
      <c r="V89" s="13">
        <f t="shared" si="67"/>
        <v>-1.0930635838150238</v>
      </c>
      <c r="W89" s="13">
        <f t="shared" si="78"/>
        <v>69.98333333333332</v>
      </c>
      <c r="X89" s="33">
        <f t="shared" si="68"/>
        <v>68.67168333333332</v>
      </c>
      <c r="Y89" s="13">
        <f t="shared" si="69"/>
        <v>-1.8742319599904818</v>
      </c>
      <c r="AA89" s="12">
        <f t="shared" si="57"/>
        <v>68.554000000000002</v>
      </c>
      <c r="AB89" s="37">
        <f t="shared" si="51"/>
        <v>69.2</v>
      </c>
      <c r="AC89" s="13">
        <f t="shared" si="70"/>
        <v>-0.93352601156068715</v>
      </c>
      <c r="AD89" s="13">
        <f t="shared" si="79"/>
        <v>69.98333333333332</v>
      </c>
      <c r="AE89" s="33">
        <f t="shared" si="71"/>
        <v>68.787750000000003</v>
      </c>
      <c r="AF89" s="13">
        <f t="shared" si="72"/>
        <v>-1.7083829483210025</v>
      </c>
      <c r="AH89" s="12">
        <f t="shared" si="58"/>
        <v>68.801500000000004</v>
      </c>
      <c r="AI89" s="37">
        <f t="shared" si="52"/>
        <v>69.2</v>
      </c>
      <c r="AJ89" s="13">
        <f t="shared" si="59"/>
        <v>-0.5758670520231135</v>
      </c>
      <c r="AK89" s="13">
        <f t="shared" si="80"/>
        <v>69.98333333333332</v>
      </c>
      <c r="AL89" s="33">
        <f t="shared" si="73"/>
        <v>68.209562500000004</v>
      </c>
      <c r="AM89" s="13">
        <f t="shared" si="74"/>
        <v>-2.5345618004286479</v>
      </c>
      <c r="AO89" s="12">
        <f t="shared" si="60"/>
        <v>68.898499999999999</v>
      </c>
      <c r="AP89" s="37">
        <f t="shared" si="53"/>
        <v>69.2</v>
      </c>
      <c r="AQ89" s="13">
        <f t="shared" si="61"/>
        <v>-0.43569364161851354</v>
      </c>
      <c r="AR89" s="13">
        <f t="shared" si="81"/>
        <v>69.98333333333332</v>
      </c>
      <c r="AS89" s="33">
        <f t="shared" si="75"/>
        <v>68.294604166666673</v>
      </c>
      <c r="AT89" s="13">
        <f t="shared" si="76"/>
        <v>-2.4130447725648594</v>
      </c>
    </row>
    <row r="90" spans="1:46">
      <c r="A90" s="1">
        <v>2019</v>
      </c>
      <c r="B90" s="1">
        <v>2</v>
      </c>
      <c r="D90" s="37">
        <v>68.900000000000006</v>
      </c>
      <c r="E90" s="35">
        <v>7.6</v>
      </c>
      <c r="F90" s="35">
        <v>3.2</v>
      </c>
      <c r="G90" s="12">
        <f t="shared" si="46"/>
        <v>66.477599999999995</v>
      </c>
      <c r="H90" s="37">
        <f t="shared" si="47"/>
        <v>68.900000000000006</v>
      </c>
      <c r="I90" s="13">
        <f t="shared" si="54"/>
        <v>-3.5158200290275943</v>
      </c>
      <c r="J90" s="13">
        <f t="shared" si="77"/>
        <v>69.770833333333314</v>
      </c>
      <c r="K90" s="33">
        <f t="shared" si="62"/>
        <v>68.546341666666663</v>
      </c>
      <c r="L90" s="13">
        <f t="shared" si="63"/>
        <v>-1.7550194087787077</v>
      </c>
      <c r="M90" s="12">
        <f t="shared" si="48"/>
        <v>65.599999999999994</v>
      </c>
      <c r="N90" s="37">
        <f t="shared" si="49"/>
        <v>68.900000000000006</v>
      </c>
      <c r="O90" s="13">
        <f t="shared" si="55"/>
        <v>-4.7895500725689573</v>
      </c>
      <c r="P90" s="13">
        <f t="shared" si="64"/>
        <v>69.770833333333314</v>
      </c>
      <c r="Q90" s="33">
        <f t="shared" si="65"/>
        <v>68.039583333333326</v>
      </c>
      <c r="R90" s="13">
        <f t="shared" si="66"/>
        <v>-2.4813377127500473</v>
      </c>
      <c r="S90" s="12"/>
      <c r="T90" s="12">
        <f t="shared" si="56"/>
        <v>66.447199999999995</v>
      </c>
      <c r="U90" s="37">
        <f t="shared" si="50"/>
        <v>68.900000000000006</v>
      </c>
      <c r="V90" s="13">
        <f t="shared" si="67"/>
        <v>-3.5599419448476226</v>
      </c>
      <c r="W90" s="13">
        <f t="shared" si="78"/>
        <v>69.770833333333314</v>
      </c>
      <c r="X90" s="33">
        <f t="shared" si="68"/>
        <v>68.49055833333334</v>
      </c>
      <c r="Y90" s="13">
        <f t="shared" si="69"/>
        <v>-1.8349716333233488</v>
      </c>
      <c r="AA90" s="12">
        <f t="shared" si="57"/>
        <v>66.507999999999996</v>
      </c>
      <c r="AB90" s="37">
        <f t="shared" si="51"/>
        <v>68.900000000000006</v>
      </c>
      <c r="AC90" s="13">
        <f t="shared" si="70"/>
        <v>-3.4716981132075659</v>
      </c>
      <c r="AD90" s="13">
        <f t="shared" si="79"/>
        <v>69.770833333333314</v>
      </c>
      <c r="AE90" s="33">
        <f t="shared" si="71"/>
        <v>68.602124999999987</v>
      </c>
      <c r="AF90" s="13">
        <f t="shared" si="72"/>
        <v>-1.675067184234095</v>
      </c>
      <c r="AH90" s="12">
        <f t="shared" si="58"/>
        <v>65.584000000000003</v>
      </c>
      <c r="AI90" s="37">
        <f t="shared" si="52"/>
        <v>68.900000000000006</v>
      </c>
      <c r="AJ90" s="13">
        <f t="shared" si="59"/>
        <v>-4.812772133526849</v>
      </c>
      <c r="AK90" s="13">
        <f t="shared" si="80"/>
        <v>69.770833333333314</v>
      </c>
      <c r="AL90" s="33">
        <f t="shared" si="73"/>
        <v>67.999187499999991</v>
      </c>
      <c r="AM90" s="13">
        <f t="shared" si="74"/>
        <v>-2.5392355927142347</v>
      </c>
      <c r="AO90" s="12">
        <f t="shared" si="60"/>
        <v>65.616</v>
      </c>
      <c r="AP90" s="37">
        <f t="shared" si="53"/>
        <v>68.900000000000006</v>
      </c>
      <c r="AQ90" s="13">
        <f t="shared" si="61"/>
        <v>-4.7663280116110371</v>
      </c>
      <c r="AR90" s="13">
        <f t="shared" si="81"/>
        <v>69.770833333333314</v>
      </c>
      <c r="AS90" s="33">
        <f t="shared" si="75"/>
        <v>68.079979166666675</v>
      </c>
      <c r="AT90" s="13">
        <f t="shared" si="76"/>
        <v>-2.4234398327858742</v>
      </c>
    </row>
    <row r="91" spans="1:46">
      <c r="A91" s="1">
        <v>2019</v>
      </c>
      <c r="B91" s="1">
        <v>3</v>
      </c>
      <c r="D91" s="37">
        <v>70.8</v>
      </c>
      <c r="E91" s="35">
        <v>18.8</v>
      </c>
      <c r="F91" s="35">
        <v>11.9</v>
      </c>
      <c r="G91" s="12">
        <f t="shared" si="46"/>
        <v>70.128799999999998</v>
      </c>
      <c r="H91" s="37">
        <f t="shared" si="47"/>
        <v>70.8</v>
      </c>
      <c r="I91" s="13">
        <f t="shared" si="54"/>
        <v>-0.94802259887005391</v>
      </c>
      <c r="J91" s="13">
        <f t="shared" si="77"/>
        <v>69.670833333333334</v>
      </c>
      <c r="K91" s="33">
        <f t="shared" si="62"/>
        <v>68.278750000000016</v>
      </c>
      <c r="L91" s="13">
        <f t="shared" si="63"/>
        <v>-1.9980862388612906</v>
      </c>
      <c r="M91" s="12">
        <f t="shared" si="48"/>
        <v>69.95</v>
      </c>
      <c r="N91" s="37">
        <f t="shared" si="49"/>
        <v>70.8</v>
      </c>
      <c r="O91" s="13">
        <f t="shared" si="55"/>
        <v>-1.2005649717514046</v>
      </c>
      <c r="P91" s="13">
        <f t="shared" si="64"/>
        <v>69.670833333333334</v>
      </c>
      <c r="Q91" s="33">
        <f t="shared" si="65"/>
        <v>67.779166666666654</v>
      </c>
      <c r="R91" s="13">
        <f t="shared" si="66"/>
        <v>-2.7151486155134421</v>
      </c>
      <c r="S91" s="12"/>
      <c r="T91" s="12">
        <f t="shared" si="56"/>
        <v>70.053600000000003</v>
      </c>
      <c r="U91" s="37">
        <f t="shared" si="50"/>
        <v>70.8</v>
      </c>
      <c r="V91" s="13">
        <f t="shared" si="67"/>
        <v>-1.0542372881355817</v>
      </c>
      <c r="W91" s="13">
        <f t="shared" si="78"/>
        <v>69.670833333333334</v>
      </c>
      <c r="X91" s="33">
        <f t="shared" si="68"/>
        <v>68.226249999999993</v>
      </c>
      <c r="Y91" s="13">
        <f t="shared" si="69"/>
        <v>-2.0734405836971632</v>
      </c>
      <c r="AA91" s="12">
        <f t="shared" si="57"/>
        <v>70.204000000000008</v>
      </c>
      <c r="AB91" s="37">
        <f t="shared" si="51"/>
        <v>70.8</v>
      </c>
      <c r="AC91" s="13">
        <f t="shared" si="70"/>
        <v>-0.84180790960451191</v>
      </c>
      <c r="AD91" s="13">
        <f t="shared" si="79"/>
        <v>69.670833333333334</v>
      </c>
      <c r="AE91" s="33">
        <f t="shared" si="71"/>
        <v>68.331249999999997</v>
      </c>
      <c r="AF91" s="13">
        <f t="shared" si="72"/>
        <v>-1.9227318940254889</v>
      </c>
      <c r="AH91" s="12">
        <f t="shared" si="58"/>
        <v>69.890500000000003</v>
      </c>
      <c r="AI91" s="37">
        <f t="shared" si="52"/>
        <v>70.8</v>
      </c>
      <c r="AJ91" s="13">
        <f t="shared" si="59"/>
        <v>-1.2846045197740068</v>
      </c>
      <c r="AK91" s="13">
        <f t="shared" si="80"/>
        <v>69.670833333333334</v>
      </c>
      <c r="AL91" s="33">
        <f t="shared" si="73"/>
        <v>67.741374999999991</v>
      </c>
      <c r="AM91" s="13">
        <f t="shared" si="74"/>
        <v>-2.7693917827881194</v>
      </c>
      <c r="AO91" s="12">
        <f t="shared" si="60"/>
        <v>70.009500000000003</v>
      </c>
      <c r="AP91" s="37">
        <f t="shared" si="53"/>
        <v>70.8</v>
      </c>
      <c r="AQ91" s="13">
        <f t="shared" si="61"/>
        <v>-1.1165254237288025</v>
      </c>
      <c r="AR91" s="13">
        <f t="shared" si="81"/>
        <v>69.670833333333334</v>
      </c>
      <c r="AS91" s="33">
        <f t="shared" si="75"/>
        <v>67.816958333333332</v>
      </c>
      <c r="AT91" s="13">
        <f t="shared" si="76"/>
        <v>-2.6609054482387506</v>
      </c>
    </row>
    <row r="92" spans="1:46">
      <c r="A92" s="1">
        <v>2019</v>
      </c>
      <c r="B92" s="1">
        <v>4</v>
      </c>
      <c r="D92" s="37">
        <v>72.900000000000006</v>
      </c>
      <c r="E92" s="35">
        <v>16.899999999999999</v>
      </c>
      <c r="F92" s="35">
        <v>11</v>
      </c>
      <c r="G92" s="12">
        <f t="shared" si="46"/>
        <v>69.509399999999999</v>
      </c>
      <c r="H92" s="37">
        <f t="shared" si="47"/>
        <v>72.900000000000006</v>
      </c>
      <c r="I92" s="13">
        <f t="shared" si="54"/>
        <v>-4.6510288065843639</v>
      </c>
      <c r="J92" s="13">
        <f t="shared" si="77"/>
        <v>69.57083333333334</v>
      </c>
      <c r="K92" s="33">
        <f t="shared" si="62"/>
        <v>68.134766666666678</v>
      </c>
      <c r="L92" s="13">
        <f t="shared" si="63"/>
        <v>-2.0641791938671616</v>
      </c>
      <c r="M92" s="12">
        <f t="shared" si="48"/>
        <v>69.5</v>
      </c>
      <c r="N92" s="37">
        <f t="shared" si="49"/>
        <v>72.900000000000006</v>
      </c>
      <c r="O92" s="13">
        <f t="shared" si="55"/>
        <v>-4.6639231824417067</v>
      </c>
      <c r="P92" s="13">
        <f t="shared" si="64"/>
        <v>69.57083333333334</v>
      </c>
      <c r="Q92" s="33">
        <f t="shared" si="65"/>
        <v>67.606250000000003</v>
      </c>
      <c r="R92" s="13">
        <f t="shared" si="66"/>
        <v>-2.8238605737557663</v>
      </c>
      <c r="S92" s="12"/>
      <c r="T92" s="12">
        <f t="shared" si="56"/>
        <v>69.441800000000001</v>
      </c>
      <c r="U92" s="37">
        <f t="shared" si="50"/>
        <v>72.900000000000006</v>
      </c>
      <c r="V92" s="13">
        <f t="shared" si="67"/>
        <v>-4.7437585733882059</v>
      </c>
      <c r="W92" s="13">
        <f t="shared" si="78"/>
        <v>69.57083333333334</v>
      </c>
      <c r="X92" s="33">
        <f t="shared" si="68"/>
        <v>68.084033333333323</v>
      </c>
      <c r="Y92" s="13">
        <f t="shared" si="69"/>
        <v>-2.1371024734982598</v>
      </c>
      <c r="AA92" s="12">
        <f t="shared" si="57"/>
        <v>69.576999999999998</v>
      </c>
      <c r="AB92" s="37">
        <f t="shared" si="51"/>
        <v>72.900000000000006</v>
      </c>
      <c r="AC92" s="13">
        <f t="shared" si="70"/>
        <v>-4.5582990397805361</v>
      </c>
      <c r="AD92" s="13">
        <f t="shared" si="79"/>
        <v>69.57083333333334</v>
      </c>
      <c r="AE92" s="33">
        <f t="shared" si="71"/>
        <v>68.18549999999999</v>
      </c>
      <c r="AF92" s="13">
        <f t="shared" si="72"/>
        <v>-1.9912559142361062</v>
      </c>
      <c r="AH92" s="12">
        <f t="shared" si="58"/>
        <v>69.444999999999993</v>
      </c>
      <c r="AI92" s="37">
        <f t="shared" si="52"/>
        <v>72.900000000000006</v>
      </c>
      <c r="AJ92" s="13">
        <f t="shared" si="59"/>
        <v>-4.7393689986282794</v>
      </c>
      <c r="AK92" s="13">
        <f t="shared" si="80"/>
        <v>69.57083333333334</v>
      </c>
      <c r="AL92" s="33">
        <f t="shared" si="73"/>
        <v>67.570187499999989</v>
      </c>
      <c r="AM92" s="13">
        <f t="shared" si="74"/>
        <v>-2.8756962328562281</v>
      </c>
      <c r="AO92" s="12">
        <f t="shared" si="60"/>
        <v>69.555000000000007</v>
      </c>
      <c r="AP92" s="37">
        <f t="shared" si="53"/>
        <v>72.900000000000006</v>
      </c>
      <c r="AQ92" s="13">
        <f t="shared" si="61"/>
        <v>-4.5884773662551339</v>
      </c>
      <c r="AR92" s="13">
        <f t="shared" si="81"/>
        <v>69.57083333333334</v>
      </c>
      <c r="AS92" s="33">
        <f t="shared" si="75"/>
        <v>67.642312500000003</v>
      </c>
      <c r="AT92" s="13">
        <f t="shared" si="76"/>
        <v>-2.7720249146553329</v>
      </c>
    </row>
    <row r="93" spans="1:46">
      <c r="A93" s="1">
        <v>2019</v>
      </c>
      <c r="B93" s="1">
        <v>5</v>
      </c>
      <c r="D93" s="37">
        <v>72.8</v>
      </c>
      <c r="E93" s="35">
        <v>18.2</v>
      </c>
      <c r="F93" s="35">
        <v>13.4</v>
      </c>
      <c r="G93" s="12">
        <f t="shared" si="46"/>
        <v>69.933199999999999</v>
      </c>
      <c r="H93" s="37">
        <f t="shared" si="47"/>
        <v>72.8</v>
      </c>
      <c r="I93" s="13">
        <f t="shared" si="54"/>
        <v>-3.9379120879120819</v>
      </c>
      <c r="J93" s="13">
        <f t="shared" si="77"/>
        <v>69.537500000000009</v>
      </c>
      <c r="K93" s="33">
        <f t="shared" si="62"/>
        <v>68.043758333333329</v>
      </c>
      <c r="L93" s="13">
        <f t="shared" si="63"/>
        <v>-2.1481095332254938</v>
      </c>
      <c r="M93" s="12">
        <f t="shared" si="48"/>
        <v>70.7</v>
      </c>
      <c r="N93" s="37">
        <f t="shared" si="49"/>
        <v>72.8</v>
      </c>
      <c r="O93" s="13">
        <f t="shared" si="55"/>
        <v>-2.8846153846153726</v>
      </c>
      <c r="P93" s="13">
        <f t="shared" si="64"/>
        <v>69.537500000000009</v>
      </c>
      <c r="Q93" s="33">
        <f t="shared" si="65"/>
        <v>67.441666666666663</v>
      </c>
      <c r="R93" s="13">
        <f t="shared" si="66"/>
        <v>-3.0139612918689096</v>
      </c>
      <c r="S93" s="12"/>
      <c r="T93" s="12">
        <f t="shared" si="56"/>
        <v>69.860399999999998</v>
      </c>
      <c r="U93" s="37">
        <f t="shared" si="50"/>
        <v>72.8</v>
      </c>
      <c r="V93" s="13">
        <f t="shared" si="67"/>
        <v>-4.0379120879120904</v>
      </c>
      <c r="W93" s="13">
        <f t="shared" si="78"/>
        <v>69.537500000000009</v>
      </c>
      <c r="X93" s="33">
        <f t="shared" si="68"/>
        <v>67.994141666666664</v>
      </c>
      <c r="Y93" s="13">
        <f t="shared" si="69"/>
        <v>-2.2194619210258395</v>
      </c>
      <c r="AA93" s="12">
        <f t="shared" si="57"/>
        <v>70.006</v>
      </c>
      <c r="AB93" s="37">
        <f t="shared" si="51"/>
        <v>72.8</v>
      </c>
      <c r="AC93" s="13">
        <f t="shared" si="70"/>
        <v>-3.8379120879120876</v>
      </c>
      <c r="AD93" s="13">
        <f t="shared" si="79"/>
        <v>69.537500000000009</v>
      </c>
      <c r="AE93" s="33">
        <f t="shared" si="71"/>
        <v>68.093374999999995</v>
      </c>
      <c r="AF93" s="13">
        <f t="shared" si="72"/>
        <v>-2.0767571454251481</v>
      </c>
      <c r="AH93" s="12">
        <f t="shared" si="58"/>
        <v>70.632999999999996</v>
      </c>
      <c r="AI93" s="37">
        <f t="shared" si="52"/>
        <v>72.8</v>
      </c>
      <c r="AJ93" s="13">
        <f t="shared" si="59"/>
        <v>-2.9766483516483646</v>
      </c>
      <c r="AK93" s="13">
        <f t="shared" si="80"/>
        <v>69.537500000000009</v>
      </c>
      <c r="AL93" s="33">
        <f t="shared" si="73"/>
        <v>67.407249999999991</v>
      </c>
      <c r="AM93" s="13">
        <f t="shared" si="74"/>
        <v>-3.0634549703397767</v>
      </c>
      <c r="AO93" s="12">
        <f t="shared" si="60"/>
        <v>70.766999999999996</v>
      </c>
      <c r="AP93" s="37">
        <f t="shared" si="53"/>
        <v>72.8</v>
      </c>
      <c r="AQ93" s="13">
        <f t="shared" si="61"/>
        <v>-2.7925824175824232</v>
      </c>
      <c r="AR93" s="13">
        <f t="shared" si="81"/>
        <v>69.537500000000009</v>
      </c>
      <c r="AS93" s="33">
        <f t="shared" si="75"/>
        <v>67.476083333333335</v>
      </c>
      <c r="AT93" s="13">
        <f t="shared" si="76"/>
        <v>-2.9644676133980568</v>
      </c>
    </row>
    <row r="94" spans="1:46">
      <c r="A94" s="1">
        <v>2019</v>
      </c>
      <c r="B94" s="1">
        <v>6</v>
      </c>
      <c r="D94" s="37">
        <v>70.3</v>
      </c>
      <c r="E94" s="35">
        <v>15.9</v>
      </c>
      <c r="F94" s="35">
        <v>6.1</v>
      </c>
      <c r="G94" s="12">
        <f t="shared" si="46"/>
        <v>69.183400000000006</v>
      </c>
      <c r="H94" s="37">
        <f t="shared" si="47"/>
        <v>70.3</v>
      </c>
      <c r="I94" s="13">
        <f t="shared" si="54"/>
        <v>-1.5883357041251713</v>
      </c>
      <c r="J94" s="13">
        <f t="shared" si="77"/>
        <v>69.625000000000014</v>
      </c>
      <c r="K94" s="33">
        <f t="shared" si="62"/>
        <v>68.054625000000001</v>
      </c>
      <c r="L94" s="13">
        <f t="shared" si="63"/>
        <v>-2.2554757630161788</v>
      </c>
      <c r="M94" s="12">
        <f t="shared" si="48"/>
        <v>67.05</v>
      </c>
      <c r="N94" s="37">
        <f t="shared" si="49"/>
        <v>70.3</v>
      </c>
      <c r="O94" s="13">
        <f t="shared" si="55"/>
        <v>-4.6230440967283073</v>
      </c>
      <c r="P94" s="13">
        <f t="shared" si="64"/>
        <v>69.625000000000014</v>
      </c>
      <c r="Q94" s="33">
        <f t="shared" si="65"/>
        <v>67.341666666666654</v>
      </c>
      <c r="R94" s="13">
        <f t="shared" si="66"/>
        <v>-3.2794733692400087</v>
      </c>
      <c r="S94" s="12"/>
      <c r="T94" s="12">
        <f t="shared" si="56"/>
        <v>69.119799999999998</v>
      </c>
      <c r="U94" s="37">
        <f t="shared" si="50"/>
        <v>70.3</v>
      </c>
      <c r="V94" s="13">
        <f t="shared" si="67"/>
        <v>-1.6788051209103827</v>
      </c>
      <c r="W94" s="13">
        <f t="shared" si="78"/>
        <v>69.625000000000014</v>
      </c>
      <c r="X94" s="33">
        <f t="shared" si="68"/>
        <v>68.004874999999998</v>
      </c>
      <c r="Y94" s="13">
        <f t="shared" si="69"/>
        <v>-2.3269299820466927</v>
      </c>
      <c r="AA94" s="12">
        <f t="shared" si="57"/>
        <v>69.247</v>
      </c>
      <c r="AB94" s="37">
        <f t="shared" si="51"/>
        <v>70.3</v>
      </c>
      <c r="AC94" s="13">
        <f t="shared" si="70"/>
        <v>-1.49786628733996</v>
      </c>
      <c r="AD94" s="13">
        <f t="shared" si="79"/>
        <v>69.625000000000014</v>
      </c>
      <c r="AE94" s="33">
        <f t="shared" si="71"/>
        <v>68.104375000000019</v>
      </c>
      <c r="AF94" s="13">
        <f t="shared" si="72"/>
        <v>-2.1840215439856223</v>
      </c>
      <c r="AH94" s="12">
        <f t="shared" si="58"/>
        <v>67.019499999999994</v>
      </c>
      <c r="AI94" s="37">
        <f t="shared" si="52"/>
        <v>70.3</v>
      </c>
      <c r="AJ94" s="13">
        <f t="shared" si="59"/>
        <v>-4.6664295874822272</v>
      </c>
      <c r="AK94" s="13">
        <f t="shared" si="80"/>
        <v>69.625000000000014</v>
      </c>
      <c r="AL94" s="33">
        <f t="shared" si="73"/>
        <v>67.308250000000001</v>
      </c>
      <c r="AM94" s="13">
        <f t="shared" si="74"/>
        <v>-3.3274685816876257</v>
      </c>
      <c r="AO94" s="12">
        <f t="shared" si="60"/>
        <v>67.080500000000001</v>
      </c>
      <c r="AP94" s="37">
        <f t="shared" si="53"/>
        <v>70.3</v>
      </c>
      <c r="AQ94" s="13">
        <f t="shared" si="61"/>
        <v>-4.5796586059743873</v>
      </c>
      <c r="AR94" s="13">
        <f t="shared" si="81"/>
        <v>69.625000000000014</v>
      </c>
      <c r="AS94" s="33">
        <f t="shared" si="75"/>
        <v>67.375083333333336</v>
      </c>
      <c r="AT94" s="13">
        <f t="shared" si="76"/>
        <v>-3.231478156792349</v>
      </c>
    </row>
    <row r="95" spans="1:46">
      <c r="A95" s="1">
        <v>2019</v>
      </c>
      <c r="B95" s="1">
        <v>7</v>
      </c>
      <c r="D95" s="37">
        <v>69.3</v>
      </c>
      <c r="E95" s="35">
        <v>12.4</v>
      </c>
      <c r="F95" s="35">
        <v>4.2</v>
      </c>
      <c r="G95" s="12">
        <f t="shared" si="46"/>
        <v>68.042400000000001</v>
      </c>
      <c r="H95" s="37">
        <f t="shared" si="47"/>
        <v>69.3</v>
      </c>
      <c r="I95" s="13">
        <f t="shared" si="54"/>
        <v>-1.8147186147186147</v>
      </c>
      <c r="J95" s="13">
        <f t="shared" si="77"/>
        <v>69.687500000000014</v>
      </c>
      <c r="K95" s="33">
        <f t="shared" si="62"/>
        <v>68.180949999999996</v>
      </c>
      <c r="L95" s="13">
        <f t="shared" si="63"/>
        <v>-2.1618654708520353</v>
      </c>
      <c r="M95" s="12">
        <f t="shared" si="48"/>
        <v>66.099999999999994</v>
      </c>
      <c r="N95" s="37">
        <f t="shared" si="49"/>
        <v>69.3</v>
      </c>
      <c r="O95" s="13">
        <f t="shared" si="55"/>
        <v>-4.617604617604627</v>
      </c>
      <c r="P95" s="13">
        <f t="shared" si="64"/>
        <v>69.687500000000014</v>
      </c>
      <c r="Q95" s="33">
        <f t="shared" si="65"/>
        <v>67.306249999999991</v>
      </c>
      <c r="R95" s="13">
        <f t="shared" si="66"/>
        <v>-3.4170403587444298</v>
      </c>
      <c r="S95" s="12"/>
      <c r="T95" s="12">
        <f t="shared" si="56"/>
        <v>67.992800000000003</v>
      </c>
      <c r="U95" s="37">
        <f t="shared" si="50"/>
        <v>69.3</v>
      </c>
      <c r="V95" s="13">
        <f t="shared" si="67"/>
        <v>-1.8862914862914835</v>
      </c>
      <c r="W95" s="13">
        <f t="shared" si="78"/>
        <v>69.687500000000014</v>
      </c>
      <c r="X95" s="33">
        <f t="shared" si="68"/>
        <v>68.129649999999998</v>
      </c>
      <c r="Y95" s="13">
        <f t="shared" si="69"/>
        <v>-2.2354798206278303</v>
      </c>
      <c r="AA95" s="12">
        <f t="shared" si="57"/>
        <v>68.091999999999999</v>
      </c>
      <c r="AB95" s="37">
        <f t="shared" si="51"/>
        <v>69.3</v>
      </c>
      <c r="AC95" s="13">
        <f t="shared" si="70"/>
        <v>-1.743145743145746</v>
      </c>
      <c r="AD95" s="13">
        <f t="shared" si="79"/>
        <v>69.687500000000014</v>
      </c>
      <c r="AE95" s="33">
        <f t="shared" si="71"/>
        <v>68.232250000000008</v>
      </c>
      <c r="AF95" s="13">
        <f t="shared" si="72"/>
        <v>-2.0882511210762402</v>
      </c>
      <c r="AH95" s="12">
        <f t="shared" si="58"/>
        <v>66.078999999999994</v>
      </c>
      <c r="AI95" s="37">
        <f t="shared" si="52"/>
        <v>69.3</v>
      </c>
      <c r="AJ95" s="13">
        <f t="shared" si="59"/>
        <v>-4.6479076479076582</v>
      </c>
      <c r="AK95" s="13">
        <f t="shared" si="80"/>
        <v>69.687500000000014</v>
      </c>
      <c r="AL95" s="33">
        <f t="shared" si="73"/>
        <v>67.273187499999992</v>
      </c>
      <c r="AM95" s="13">
        <f t="shared" si="74"/>
        <v>-3.4644843049327676</v>
      </c>
      <c r="AO95" s="12">
        <f t="shared" si="60"/>
        <v>66.120999999999995</v>
      </c>
      <c r="AP95" s="37">
        <f t="shared" si="53"/>
        <v>69.3</v>
      </c>
      <c r="AQ95" s="13">
        <f t="shared" si="61"/>
        <v>-4.5873015873015959</v>
      </c>
      <c r="AR95" s="13">
        <f t="shared" si="81"/>
        <v>69.687500000000014</v>
      </c>
      <c r="AS95" s="33">
        <f t="shared" si="75"/>
        <v>67.339312500000005</v>
      </c>
      <c r="AT95" s="13">
        <f t="shared" si="76"/>
        <v>-3.3695964125560636</v>
      </c>
    </row>
    <row r="96" spans="1:46">
      <c r="A96" s="1">
        <v>2019</v>
      </c>
      <c r="B96" s="1">
        <v>8</v>
      </c>
      <c r="D96" s="38">
        <v>68.7</v>
      </c>
      <c r="E96" s="35">
        <v>7.5</v>
      </c>
      <c r="F96" s="35">
        <v>1.1000000000000001</v>
      </c>
      <c r="G96" s="12">
        <f t="shared" si="46"/>
        <v>66.444999999999993</v>
      </c>
      <c r="H96" s="37">
        <f t="shared" si="47"/>
        <v>68.7</v>
      </c>
      <c r="I96" s="13">
        <f t="shared" si="54"/>
        <v>-3.2823871906841475</v>
      </c>
      <c r="J96" s="13">
        <f t="shared" si="77"/>
        <v>69.733333333333334</v>
      </c>
      <c r="K96" s="33">
        <f t="shared" si="62"/>
        <v>68.300483333333332</v>
      </c>
      <c r="L96" s="13">
        <f t="shared" si="63"/>
        <v>-2.0547562141491511</v>
      </c>
      <c r="M96" s="12">
        <f t="shared" si="48"/>
        <v>64.55</v>
      </c>
      <c r="N96" s="38">
        <f t="shared" si="49"/>
        <v>68.7</v>
      </c>
      <c r="O96" s="13">
        <f t="shared" si="55"/>
        <v>-6.0407569141193704</v>
      </c>
      <c r="P96" s="13">
        <f t="shared" si="64"/>
        <v>69.733333333333334</v>
      </c>
      <c r="Q96" s="33">
        <f t="shared" si="65"/>
        <v>67.345833333333331</v>
      </c>
      <c r="R96" s="13">
        <f t="shared" si="66"/>
        <v>-3.4237571701720952</v>
      </c>
      <c r="S96" s="12"/>
      <c r="T96" s="12">
        <f t="shared" si="56"/>
        <v>66.415000000000006</v>
      </c>
      <c r="U96" s="37">
        <f t="shared" si="50"/>
        <v>68.7</v>
      </c>
      <c r="V96" s="13">
        <f t="shared" si="67"/>
        <v>-3.326055312954864</v>
      </c>
      <c r="W96" s="13">
        <f t="shared" si="78"/>
        <v>69.733333333333334</v>
      </c>
      <c r="X96" s="33">
        <f t="shared" si="68"/>
        <v>68.247716666666676</v>
      </c>
      <c r="Y96" s="13">
        <f t="shared" si="69"/>
        <v>-2.1304254302103089</v>
      </c>
      <c r="AA96" s="12">
        <f t="shared" si="57"/>
        <v>66.474999999999994</v>
      </c>
      <c r="AB96" s="37">
        <f t="shared" si="51"/>
        <v>68.7</v>
      </c>
      <c r="AC96" s="13">
        <f t="shared" si="70"/>
        <v>-3.2387190684134026</v>
      </c>
      <c r="AD96" s="13">
        <f t="shared" si="79"/>
        <v>69.733333333333334</v>
      </c>
      <c r="AE96" s="33">
        <f t="shared" si="71"/>
        <v>68.353250000000003</v>
      </c>
      <c r="AF96" s="13">
        <f t="shared" si="72"/>
        <v>-1.9790869980879506</v>
      </c>
      <c r="AH96" s="12">
        <f t="shared" si="58"/>
        <v>64.544499999999999</v>
      </c>
      <c r="AI96" s="37">
        <f t="shared" si="52"/>
        <v>68.7</v>
      </c>
      <c r="AJ96" s="13">
        <f t="shared" si="59"/>
        <v>-6.0487627365356644</v>
      </c>
      <c r="AK96" s="13">
        <f t="shared" si="80"/>
        <v>69.733333333333334</v>
      </c>
      <c r="AL96" s="33">
        <f t="shared" si="73"/>
        <v>67.312374999999989</v>
      </c>
      <c r="AM96" s="13">
        <f t="shared" si="74"/>
        <v>-3.4717375717017376</v>
      </c>
      <c r="AO96" s="12">
        <f t="shared" si="60"/>
        <v>64.555499999999995</v>
      </c>
      <c r="AP96" s="37">
        <f t="shared" si="53"/>
        <v>68.7</v>
      </c>
      <c r="AQ96" s="13">
        <f t="shared" si="61"/>
        <v>-6.0327510917030764</v>
      </c>
      <c r="AR96" s="13">
        <f t="shared" si="81"/>
        <v>69.733333333333334</v>
      </c>
      <c r="AS96" s="33">
        <f t="shared" si="75"/>
        <v>67.379291666666674</v>
      </c>
      <c r="AT96" s="13">
        <f t="shared" si="76"/>
        <v>-3.3757767686424387</v>
      </c>
    </row>
    <row r="97" spans="1:46">
      <c r="A97" s="1">
        <v>2019</v>
      </c>
      <c r="B97" s="1">
        <v>9</v>
      </c>
      <c r="D97" s="38">
        <v>68.7</v>
      </c>
      <c r="E97" s="35">
        <v>6.6</v>
      </c>
      <c r="F97" s="39">
        <v>4</v>
      </c>
      <c r="G97" s="12">
        <f t="shared" si="46"/>
        <v>66.151600000000002</v>
      </c>
      <c r="H97" s="38">
        <f t="shared" si="47"/>
        <v>68.7</v>
      </c>
      <c r="I97" s="13">
        <f t="shared" si="54"/>
        <v>-3.7094614264919983</v>
      </c>
      <c r="J97" s="13">
        <f t="shared" si="77"/>
        <v>69.69583333333334</v>
      </c>
      <c r="K97" s="33">
        <f t="shared" si="62"/>
        <v>68.176874999999981</v>
      </c>
      <c r="L97" s="13">
        <f t="shared" si="63"/>
        <v>-2.1794105338674257</v>
      </c>
      <c r="M97" s="12">
        <f t="shared" si="48"/>
        <v>66</v>
      </c>
      <c r="N97" s="38">
        <f t="shared" si="49"/>
        <v>68.7</v>
      </c>
      <c r="O97" s="13">
        <f t="shared" si="55"/>
        <v>-3.9301310043668281</v>
      </c>
      <c r="P97" s="13">
        <f t="shared" si="64"/>
        <v>69.69583333333334</v>
      </c>
      <c r="Q97" s="33">
        <f t="shared" si="65"/>
        <v>67.158333333333346</v>
      </c>
      <c r="R97" s="13">
        <f t="shared" si="66"/>
        <v>-3.6408202307646178</v>
      </c>
      <c r="S97" s="12"/>
      <c r="T97" s="12">
        <f t="shared" si="56"/>
        <v>66.125200000000007</v>
      </c>
      <c r="U97" s="38">
        <f t="shared" si="50"/>
        <v>68.7</v>
      </c>
      <c r="V97" s="13">
        <f t="shared" si="67"/>
        <v>-3.747889374090235</v>
      </c>
      <c r="W97" s="13">
        <f t="shared" si="78"/>
        <v>69.69583333333334</v>
      </c>
      <c r="X97" s="33">
        <f t="shared" si="68"/>
        <v>68.125624999999999</v>
      </c>
      <c r="Y97" s="13">
        <f t="shared" si="69"/>
        <v>-2.2529443414838397</v>
      </c>
      <c r="AA97" s="12">
        <f t="shared" si="57"/>
        <v>66.177999999999997</v>
      </c>
      <c r="AB97" s="38">
        <f t="shared" si="51"/>
        <v>68.7</v>
      </c>
      <c r="AC97" s="13">
        <f t="shared" si="70"/>
        <v>-3.6710334788937473</v>
      </c>
      <c r="AD97" s="13">
        <f t="shared" si="79"/>
        <v>69.69583333333334</v>
      </c>
      <c r="AE97" s="33">
        <f t="shared" si="71"/>
        <v>68.228125000000006</v>
      </c>
      <c r="AF97" s="13">
        <f t="shared" si="72"/>
        <v>-2.1058767262509832</v>
      </c>
      <c r="AH97" s="12">
        <f t="shared" si="58"/>
        <v>65.98</v>
      </c>
      <c r="AI97" s="38">
        <f t="shared" si="52"/>
        <v>68.7</v>
      </c>
      <c r="AJ97" s="13">
        <f t="shared" si="59"/>
        <v>-3.9592430858806438</v>
      </c>
      <c r="AK97" s="13">
        <f t="shared" si="80"/>
        <v>69.69583333333334</v>
      </c>
      <c r="AL97" s="33">
        <f t="shared" si="73"/>
        <v>67.126750000000001</v>
      </c>
      <c r="AM97" s="13">
        <f t="shared" si="74"/>
        <v>-3.6861361870030578</v>
      </c>
      <c r="AO97" s="12">
        <f t="shared" si="60"/>
        <v>66.02</v>
      </c>
      <c r="AP97" s="38">
        <f t="shared" si="53"/>
        <v>68.7</v>
      </c>
      <c r="AQ97" s="13">
        <f t="shared" si="61"/>
        <v>-3.9010189228529981</v>
      </c>
      <c r="AR97" s="13">
        <f t="shared" si="81"/>
        <v>69.69583333333334</v>
      </c>
      <c r="AS97" s="33">
        <f t="shared" si="75"/>
        <v>67.189916666666662</v>
      </c>
      <c r="AT97" s="13">
        <f t="shared" si="76"/>
        <v>-3.5955042745262347</v>
      </c>
    </row>
    <row r="98" spans="1:46">
      <c r="A98" s="1">
        <v>2019</v>
      </c>
      <c r="B98" s="1">
        <v>10</v>
      </c>
      <c r="D98" s="41">
        <v>67</v>
      </c>
      <c r="E98" s="35">
        <v>5.4</v>
      </c>
      <c r="F98" s="35">
        <v>1.8</v>
      </c>
      <c r="G98" s="12">
        <f t="shared" si="46"/>
        <v>65.760400000000004</v>
      </c>
      <c r="H98" s="41">
        <f t="shared" si="47"/>
        <v>67</v>
      </c>
      <c r="I98" s="13">
        <f t="shared" si="54"/>
        <v>-1.8501492537313311</v>
      </c>
      <c r="J98" s="13">
        <f t="shared" si="77"/>
        <v>69.520833333333329</v>
      </c>
      <c r="K98" s="33">
        <f t="shared" si="62"/>
        <v>68.065491666666674</v>
      </c>
      <c r="L98" s="13">
        <f t="shared" si="63"/>
        <v>-2.0933892718010014</v>
      </c>
      <c r="M98" s="12">
        <f t="shared" si="48"/>
        <v>64.900000000000006</v>
      </c>
      <c r="N98" s="41">
        <f t="shared" si="49"/>
        <v>67</v>
      </c>
      <c r="O98" s="13">
        <f t="shared" si="55"/>
        <v>-3.134328358208947</v>
      </c>
      <c r="P98" s="13">
        <f t="shared" si="64"/>
        <v>69.520833333333329</v>
      </c>
      <c r="Q98" s="33">
        <f t="shared" si="65"/>
        <v>66.899999999999991</v>
      </c>
      <c r="R98" s="13">
        <f t="shared" si="66"/>
        <v>-3.7698531615223345</v>
      </c>
      <c r="S98" s="12"/>
      <c r="T98" s="12">
        <f t="shared" si="56"/>
        <v>65.738799999999998</v>
      </c>
      <c r="U98" s="41">
        <f t="shared" si="50"/>
        <v>67</v>
      </c>
      <c r="V98" s="13">
        <f t="shared" si="67"/>
        <v>-1.8823880597014977</v>
      </c>
      <c r="W98" s="13">
        <f t="shared" si="78"/>
        <v>69.520833333333329</v>
      </c>
      <c r="X98" s="33">
        <f t="shared" si="68"/>
        <v>68.015608333333333</v>
      </c>
      <c r="Y98" s="13">
        <f t="shared" si="69"/>
        <v>-2.1651423434222323</v>
      </c>
      <c r="AA98" s="12">
        <f t="shared" si="57"/>
        <v>65.781999999999996</v>
      </c>
      <c r="AB98" s="41">
        <f t="shared" si="51"/>
        <v>67</v>
      </c>
      <c r="AC98" s="13">
        <f t="shared" si="70"/>
        <v>-1.8179104477611929</v>
      </c>
      <c r="AD98" s="13">
        <f t="shared" si="79"/>
        <v>69.520833333333329</v>
      </c>
      <c r="AE98" s="33">
        <f t="shared" si="71"/>
        <v>68.115374999999986</v>
      </c>
      <c r="AF98" s="13">
        <f t="shared" si="72"/>
        <v>-2.0216362001798132</v>
      </c>
      <c r="AH98" s="12">
        <f t="shared" si="58"/>
        <v>64.891000000000005</v>
      </c>
      <c r="AI98" s="41">
        <f t="shared" si="52"/>
        <v>67</v>
      </c>
      <c r="AJ98" s="13">
        <f t="shared" si="59"/>
        <v>-3.1477611940298402</v>
      </c>
      <c r="AK98" s="13">
        <f t="shared" si="80"/>
        <v>69.520833333333329</v>
      </c>
      <c r="AL98" s="33">
        <f t="shared" si="73"/>
        <v>66.871000000000009</v>
      </c>
      <c r="AM98" s="13">
        <f t="shared" si="74"/>
        <v>-3.8115672759963815</v>
      </c>
      <c r="AO98" s="12">
        <f t="shared" si="60"/>
        <v>64.909000000000006</v>
      </c>
      <c r="AP98" s="41">
        <f t="shared" si="53"/>
        <v>67</v>
      </c>
      <c r="AQ98" s="13">
        <f t="shared" si="61"/>
        <v>-3.1208955223880395</v>
      </c>
      <c r="AR98" s="13">
        <f t="shared" si="81"/>
        <v>69.520833333333329</v>
      </c>
      <c r="AS98" s="33">
        <f t="shared" si="75"/>
        <v>66.929000000000002</v>
      </c>
      <c r="AT98" s="13">
        <f t="shared" si="76"/>
        <v>-3.7281390470482449</v>
      </c>
    </row>
    <row r="99" spans="1:46">
      <c r="A99" s="1">
        <v>2019</v>
      </c>
      <c r="B99" s="1">
        <v>11</v>
      </c>
      <c r="D99" s="38">
        <v>68.7</v>
      </c>
      <c r="E99" s="35">
        <v>13.5</v>
      </c>
      <c r="F99" s="35">
        <v>6.5</v>
      </c>
      <c r="G99" s="12">
        <f t="shared" si="46"/>
        <v>68.400999999999996</v>
      </c>
      <c r="H99" s="41">
        <f t="shared" si="47"/>
        <v>68.7</v>
      </c>
      <c r="I99" s="13">
        <f t="shared" si="54"/>
        <v>-0.43522561863173337</v>
      </c>
      <c r="J99" s="13">
        <f t="shared" si="77"/>
        <v>69.308333333333323</v>
      </c>
      <c r="K99" s="33">
        <f t="shared" si="62"/>
        <v>67.974483333333339</v>
      </c>
      <c r="L99" s="13">
        <f t="shared" si="63"/>
        <v>-1.9245160514608415</v>
      </c>
      <c r="M99" s="12">
        <f t="shared" si="48"/>
        <v>67.25</v>
      </c>
      <c r="N99" s="41">
        <f t="shared" si="49"/>
        <v>68.7</v>
      </c>
      <c r="O99" s="13">
        <f t="shared" si="55"/>
        <v>-2.1106259097525566</v>
      </c>
      <c r="P99" s="13">
        <f t="shared" si="64"/>
        <v>69.308333333333323</v>
      </c>
      <c r="Q99" s="33">
        <f t="shared" si="65"/>
        <v>66.618750000000006</v>
      </c>
      <c r="R99" s="13">
        <f t="shared" si="66"/>
        <v>-3.8806059877359473</v>
      </c>
      <c r="S99" s="12"/>
      <c r="T99" s="12">
        <f t="shared" si="56"/>
        <v>68.346999999999994</v>
      </c>
      <c r="U99" s="41">
        <f t="shared" si="50"/>
        <v>68.7</v>
      </c>
      <c r="V99" s="13">
        <f t="shared" si="67"/>
        <v>-0.51382823871908556</v>
      </c>
      <c r="W99" s="13">
        <f t="shared" si="78"/>
        <v>69.308333333333323</v>
      </c>
      <c r="X99" s="33">
        <f t="shared" si="68"/>
        <v>67.925716666666659</v>
      </c>
      <c r="Y99" s="13">
        <f t="shared" si="69"/>
        <v>-1.9948779608031657</v>
      </c>
      <c r="AA99" s="12">
        <f t="shared" si="57"/>
        <v>68.454999999999998</v>
      </c>
      <c r="AB99" s="41">
        <f t="shared" si="51"/>
        <v>68.7</v>
      </c>
      <c r="AC99" s="13">
        <f t="shared" si="70"/>
        <v>-0.35662299854439539</v>
      </c>
      <c r="AD99" s="13">
        <f t="shared" si="79"/>
        <v>69.308333333333323</v>
      </c>
      <c r="AE99" s="33">
        <f t="shared" si="71"/>
        <v>68.023250000000004</v>
      </c>
      <c r="AF99" s="13">
        <f t="shared" si="72"/>
        <v>-1.8541541421185315</v>
      </c>
      <c r="AH99" s="12">
        <f t="shared" si="58"/>
        <v>67.217500000000001</v>
      </c>
      <c r="AI99" s="41">
        <f t="shared" si="52"/>
        <v>68.7</v>
      </c>
      <c r="AJ99" s="13">
        <f t="shared" si="59"/>
        <v>-2.1579330422125196</v>
      </c>
      <c r="AK99" s="13">
        <f t="shared" si="80"/>
        <v>69.308333333333323</v>
      </c>
      <c r="AL99" s="33">
        <f t="shared" si="73"/>
        <v>66.592562499999985</v>
      </c>
      <c r="AM99" s="13">
        <f t="shared" si="74"/>
        <v>-3.9183900444871966</v>
      </c>
      <c r="AO99" s="12">
        <f t="shared" si="60"/>
        <v>67.282499999999999</v>
      </c>
      <c r="AP99" s="41">
        <f t="shared" si="53"/>
        <v>68.7</v>
      </c>
      <c r="AQ99" s="13">
        <f t="shared" si="61"/>
        <v>-2.0633187772925794</v>
      </c>
      <c r="AR99" s="13">
        <f t="shared" si="81"/>
        <v>69.308333333333323</v>
      </c>
      <c r="AS99" s="33">
        <f t="shared" si="75"/>
        <v>66.644937499999997</v>
      </c>
      <c r="AT99" s="13">
        <f t="shared" si="76"/>
        <v>-3.8428219309847123</v>
      </c>
    </row>
    <row r="100" spans="1:46">
      <c r="A100" s="1">
        <v>2019</v>
      </c>
      <c r="B100" s="1">
        <v>12</v>
      </c>
      <c r="D100" s="38">
        <v>68.599999999999994</v>
      </c>
      <c r="E100" s="35">
        <v>12.9</v>
      </c>
      <c r="F100" s="35">
        <v>5.5</v>
      </c>
      <c r="G100" s="12">
        <f t="shared" si="46"/>
        <v>68.205399999999997</v>
      </c>
      <c r="H100" s="41">
        <f t="shared" si="47"/>
        <v>68.599999999999994</v>
      </c>
      <c r="I100" s="13">
        <f t="shared" si="54"/>
        <v>-0.5752186588921262</v>
      </c>
      <c r="J100" s="13">
        <f t="shared" si="77"/>
        <v>69.274999999999991</v>
      </c>
      <c r="K100" s="33">
        <f t="shared" si="62"/>
        <v>67.903849999999991</v>
      </c>
      <c r="L100" s="13">
        <f t="shared" si="63"/>
        <v>-1.9792854565138924</v>
      </c>
      <c r="M100" s="12">
        <f t="shared" si="48"/>
        <v>66.75</v>
      </c>
      <c r="N100" s="41">
        <f t="shared" si="49"/>
        <v>68.599999999999994</v>
      </c>
      <c r="O100" s="13">
        <f t="shared" si="55"/>
        <v>-2.6967930029154417</v>
      </c>
      <c r="P100" s="13">
        <f t="shared" si="64"/>
        <v>69.274999999999991</v>
      </c>
      <c r="Q100" s="33">
        <f t="shared" si="65"/>
        <v>66.49166666666666</v>
      </c>
      <c r="R100" s="13">
        <f t="shared" si="66"/>
        <v>-4.0178034403945588</v>
      </c>
      <c r="S100" s="12"/>
      <c r="T100" s="12">
        <f t="shared" si="56"/>
        <v>68.153800000000004</v>
      </c>
      <c r="U100" s="41">
        <f t="shared" si="50"/>
        <v>68.599999999999994</v>
      </c>
      <c r="V100" s="13">
        <f t="shared" si="67"/>
        <v>-0.6504373177842524</v>
      </c>
      <c r="W100" s="13">
        <f t="shared" si="78"/>
        <v>69.274999999999991</v>
      </c>
      <c r="X100" s="33">
        <f t="shared" si="68"/>
        <v>67.855949999999993</v>
      </c>
      <c r="Y100" s="13">
        <f t="shared" si="69"/>
        <v>-2.0484301696138516</v>
      </c>
      <c r="AA100" s="12">
        <f t="shared" si="57"/>
        <v>68.257000000000005</v>
      </c>
      <c r="AB100" s="41">
        <f t="shared" si="51"/>
        <v>68.599999999999994</v>
      </c>
      <c r="AC100" s="13">
        <f t="shared" si="70"/>
        <v>-0.49999999999998579</v>
      </c>
      <c r="AD100" s="13">
        <f t="shared" si="79"/>
        <v>69.274999999999991</v>
      </c>
      <c r="AE100" s="33">
        <f t="shared" si="71"/>
        <v>67.951750000000004</v>
      </c>
      <c r="AF100" s="13">
        <f t="shared" si="72"/>
        <v>-1.910140743413919</v>
      </c>
      <c r="AH100" s="12">
        <f t="shared" si="58"/>
        <v>66.722499999999997</v>
      </c>
      <c r="AI100" s="41">
        <f t="shared" si="52"/>
        <v>68.599999999999994</v>
      </c>
      <c r="AJ100" s="13">
        <f t="shared" si="59"/>
        <v>-2.7368804664723001</v>
      </c>
      <c r="AK100" s="13">
        <f t="shared" si="80"/>
        <v>69.274999999999991</v>
      </c>
      <c r="AL100" s="33">
        <f t="shared" si="73"/>
        <v>66.466750000000005</v>
      </c>
      <c r="AM100" s="13">
        <f t="shared" si="74"/>
        <v>-4.0537712017322036</v>
      </c>
      <c r="AO100" s="12">
        <f t="shared" si="60"/>
        <v>66.777500000000003</v>
      </c>
      <c r="AP100" s="41">
        <f t="shared" si="53"/>
        <v>68.599999999999994</v>
      </c>
      <c r="AQ100" s="13">
        <f t="shared" si="61"/>
        <v>-2.6567055393585832</v>
      </c>
      <c r="AR100" s="13">
        <f t="shared" si="81"/>
        <v>69.274999999999991</v>
      </c>
      <c r="AS100" s="33">
        <f t="shared" si="75"/>
        <v>66.516583333333344</v>
      </c>
      <c r="AT100" s="13">
        <f t="shared" si="76"/>
        <v>-3.9818356790568714</v>
      </c>
    </row>
    <row r="101" spans="1:46">
      <c r="A101" s="1">
        <v>2020</v>
      </c>
      <c r="B101" s="1">
        <v>1</v>
      </c>
      <c r="C101">
        <v>2020</v>
      </c>
      <c r="D101" s="38">
        <v>69.900000000000006</v>
      </c>
      <c r="E101" s="35">
        <v>22.6</v>
      </c>
      <c r="F101" s="35">
        <v>11.6</v>
      </c>
      <c r="G101" s="12">
        <f t="shared" ref="G101:G132" si="82">E101*0.326+64</f>
        <v>71.367599999999996</v>
      </c>
      <c r="H101" s="41">
        <f t="shared" ref="H101:H132" si="83">D101</f>
        <v>69.900000000000006</v>
      </c>
      <c r="I101" s="13">
        <f t="shared" si="54"/>
        <v>2.099570815450619</v>
      </c>
      <c r="J101" s="13">
        <f t="shared" si="77"/>
        <v>69.4375</v>
      </c>
      <c r="K101" s="33">
        <f t="shared" si="62"/>
        <v>68.046475000000001</v>
      </c>
      <c r="L101" s="13">
        <f t="shared" si="63"/>
        <v>-2.0032763276327614</v>
      </c>
      <c r="M101" s="12">
        <f t="shared" ref="M101:M132" si="84">F101*0.5+64</f>
        <v>69.8</v>
      </c>
      <c r="N101" s="41">
        <f t="shared" ref="N101:N132" si="85">D101</f>
        <v>69.900000000000006</v>
      </c>
      <c r="O101" s="13">
        <f t="shared" si="55"/>
        <v>-0.14306151645209297</v>
      </c>
      <c r="P101" s="13">
        <f t="shared" si="64"/>
        <v>69.4375</v>
      </c>
      <c r="Q101" s="33">
        <f t="shared" si="65"/>
        <v>66.702083333333334</v>
      </c>
      <c r="R101" s="13">
        <f t="shared" si="66"/>
        <v>-3.9393939393939377</v>
      </c>
      <c r="S101" s="12"/>
      <c r="T101" s="12">
        <f t="shared" si="56"/>
        <v>71.277199999999993</v>
      </c>
      <c r="U101" s="41">
        <f t="shared" ref="U101:U132" si="86">N101</f>
        <v>69.900000000000006</v>
      </c>
      <c r="V101" s="13">
        <f t="shared" si="67"/>
        <v>1.9702432045779545</v>
      </c>
      <c r="W101" s="13">
        <f t="shared" si="78"/>
        <v>69.4375</v>
      </c>
      <c r="X101" s="33">
        <f t="shared" si="68"/>
        <v>67.996825000000001</v>
      </c>
      <c r="Y101" s="13">
        <f t="shared" si="69"/>
        <v>-2.0747794779477999</v>
      </c>
      <c r="AA101" s="12">
        <f t="shared" si="57"/>
        <v>71.457999999999998</v>
      </c>
      <c r="AB101" s="41">
        <f t="shared" ref="AB101:AB132" si="87">U101</f>
        <v>69.900000000000006</v>
      </c>
      <c r="AC101" s="13">
        <f t="shared" si="70"/>
        <v>2.2288984263232976</v>
      </c>
      <c r="AD101" s="13">
        <f t="shared" si="79"/>
        <v>69.4375</v>
      </c>
      <c r="AE101" s="33">
        <f t="shared" si="71"/>
        <v>68.096125000000001</v>
      </c>
      <c r="AF101" s="13">
        <f t="shared" si="72"/>
        <v>-1.9317731773177371</v>
      </c>
      <c r="AH101" s="12">
        <f t="shared" si="58"/>
        <v>69.742000000000004</v>
      </c>
      <c r="AI101" s="41">
        <f t="shared" ref="AI101:AI132" si="88">AB101</f>
        <v>69.900000000000006</v>
      </c>
      <c r="AJ101" s="13">
        <f t="shared" si="59"/>
        <v>-0.22603719599428018</v>
      </c>
      <c r="AK101" s="13">
        <f t="shared" si="80"/>
        <v>69.4375</v>
      </c>
      <c r="AL101" s="33">
        <f t="shared" si="73"/>
        <v>66.67506250000001</v>
      </c>
      <c r="AM101" s="13">
        <f t="shared" si="74"/>
        <v>-3.9783078307830664</v>
      </c>
      <c r="AO101" s="12">
        <f t="shared" si="60"/>
        <v>69.858000000000004</v>
      </c>
      <c r="AP101" s="41">
        <f t="shared" ref="AP101:AP132" si="89">AI101</f>
        <v>69.900000000000006</v>
      </c>
      <c r="AQ101" s="13">
        <f t="shared" si="61"/>
        <v>-6.0085836909877344E-2</v>
      </c>
      <c r="AR101" s="13">
        <f t="shared" si="81"/>
        <v>69.4375</v>
      </c>
      <c r="AS101" s="33">
        <f t="shared" si="75"/>
        <v>66.729104166666659</v>
      </c>
      <c r="AT101" s="13">
        <f t="shared" si="76"/>
        <v>-3.9004800480048232</v>
      </c>
    </row>
    <row r="102" spans="1:46">
      <c r="A102" s="1">
        <v>2020</v>
      </c>
      <c r="B102" s="1">
        <v>2</v>
      </c>
      <c r="D102" s="38">
        <v>69.3</v>
      </c>
      <c r="E102" s="35">
        <v>7.6</v>
      </c>
      <c r="F102" s="35">
        <v>3.2</v>
      </c>
      <c r="G102" s="12">
        <f t="shared" si="82"/>
        <v>66.477599999999995</v>
      </c>
      <c r="H102" s="41">
        <f t="shared" si="83"/>
        <v>69.3</v>
      </c>
      <c r="I102" s="13">
        <f t="shared" si="54"/>
        <v>-4.0727272727272776</v>
      </c>
      <c r="J102" s="13">
        <f t="shared" si="77"/>
        <v>69.737499999999997</v>
      </c>
      <c r="K102" s="33">
        <f t="shared" si="62"/>
        <v>68.413225000000011</v>
      </c>
      <c r="L102" s="13">
        <f t="shared" si="63"/>
        <v>-1.8989424628069287</v>
      </c>
      <c r="M102" s="12">
        <f t="shared" si="84"/>
        <v>65.599999999999994</v>
      </c>
      <c r="N102" s="41">
        <f t="shared" si="85"/>
        <v>69.3</v>
      </c>
      <c r="O102" s="13">
        <f t="shared" si="55"/>
        <v>-5.3391053391053447</v>
      </c>
      <c r="P102" s="13">
        <f t="shared" si="64"/>
        <v>69.737499999999997</v>
      </c>
      <c r="Q102" s="33">
        <f t="shared" si="65"/>
        <v>67.05</v>
      </c>
      <c r="R102" s="13">
        <f t="shared" si="66"/>
        <v>-3.8537372288940759</v>
      </c>
      <c r="S102" s="12"/>
      <c r="T102" s="12">
        <f t="shared" si="56"/>
        <v>66.447199999999995</v>
      </c>
      <c r="U102" s="41">
        <f t="shared" si="86"/>
        <v>69.3</v>
      </c>
      <c r="V102" s="13">
        <f t="shared" si="67"/>
        <v>-4.1165945165945175</v>
      </c>
      <c r="W102" s="13">
        <f t="shared" si="78"/>
        <v>69.737499999999997</v>
      </c>
      <c r="X102" s="33">
        <f t="shared" si="68"/>
        <v>68.359075000000004</v>
      </c>
      <c r="Y102" s="13">
        <f t="shared" si="69"/>
        <v>-1.9765907868793562</v>
      </c>
      <c r="AA102" s="12">
        <f t="shared" si="57"/>
        <v>66.507999999999996</v>
      </c>
      <c r="AB102" s="41">
        <f t="shared" si="87"/>
        <v>69.3</v>
      </c>
      <c r="AC102" s="13">
        <f t="shared" si="70"/>
        <v>-4.0288600288600236</v>
      </c>
      <c r="AD102" s="13">
        <f t="shared" si="79"/>
        <v>69.737499999999997</v>
      </c>
      <c r="AE102" s="33">
        <f t="shared" si="71"/>
        <v>68.46737499999999</v>
      </c>
      <c r="AF102" s="13">
        <f t="shared" si="72"/>
        <v>-1.821294138734558</v>
      </c>
      <c r="AH102" s="12">
        <f t="shared" si="58"/>
        <v>65.584000000000003</v>
      </c>
      <c r="AI102" s="41">
        <f t="shared" si="88"/>
        <v>69.3</v>
      </c>
      <c r="AJ102" s="13">
        <f t="shared" si="59"/>
        <v>-5.3621933621933522</v>
      </c>
      <c r="AK102" s="13">
        <f t="shared" si="80"/>
        <v>69.737499999999997</v>
      </c>
      <c r="AL102" s="33">
        <f t="shared" si="73"/>
        <v>67.019500000000008</v>
      </c>
      <c r="AM102" s="13">
        <f t="shared" si="74"/>
        <v>-3.8974726653521969</v>
      </c>
      <c r="AO102" s="12">
        <f t="shared" si="60"/>
        <v>65.616</v>
      </c>
      <c r="AP102" s="41">
        <f t="shared" si="89"/>
        <v>69.3</v>
      </c>
      <c r="AQ102" s="13">
        <f t="shared" si="61"/>
        <v>-5.3160173160173088</v>
      </c>
      <c r="AR102" s="13">
        <f t="shared" si="81"/>
        <v>69.737499999999997</v>
      </c>
      <c r="AS102" s="33">
        <f t="shared" si="75"/>
        <v>67.080500000000001</v>
      </c>
      <c r="AT102" s="13">
        <f t="shared" si="76"/>
        <v>-3.8100017924359122</v>
      </c>
    </row>
    <row r="103" spans="1:46">
      <c r="A103" s="1">
        <v>2020</v>
      </c>
      <c r="B103" s="1">
        <v>3</v>
      </c>
      <c r="D103" s="38">
        <v>69.5</v>
      </c>
      <c r="E103" s="35">
        <v>9.6999999999999993</v>
      </c>
      <c r="F103" s="35">
        <v>2.9</v>
      </c>
      <c r="G103" s="12">
        <f t="shared" si="82"/>
        <v>67.162199999999999</v>
      </c>
      <c r="H103" s="41">
        <f t="shared" si="83"/>
        <v>69.5</v>
      </c>
      <c r="I103" s="13">
        <f t="shared" si="54"/>
        <v>-3.3637410071942497</v>
      </c>
      <c r="J103" s="13">
        <f t="shared" si="77"/>
        <v>70.045833333333334</v>
      </c>
      <c r="K103" s="33">
        <f t="shared" si="62"/>
        <v>68.815291666666653</v>
      </c>
      <c r="L103" s="13">
        <f t="shared" si="63"/>
        <v>-1.7567664029504755</v>
      </c>
      <c r="M103" s="12">
        <f t="shared" si="84"/>
        <v>65.45</v>
      </c>
      <c r="N103" s="41">
        <f t="shared" si="85"/>
        <v>69.5</v>
      </c>
      <c r="O103" s="13">
        <f t="shared" si="55"/>
        <v>-5.8273381294963968</v>
      </c>
      <c r="P103" s="13">
        <f t="shared" si="64"/>
        <v>70.045833333333334</v>
      </c>
      <c r="Q103" s="33">
        <f t="shared" si="65"/>
        <v>67.297916666666666</v>
      </c>
      <c r="R103" s="13">
        <f t="shared" si="66"/>
        <v>-3.9230265897329133</v>
      </c>
      <c r="S103" s="12"/>
      <c r="T103" s="12">
        <f t="shared" si="56"/>
        <v>67.123400000000004</v>
      </c>
      <c r="U103" s="41">
        <f t="shared" si="86"/>
        <v>69.5</v>
      </c>
      <c r="V103" s="13">
        <f t="shared" si="67"/>
        <v>-3.4195683453237251</v>
      </c>
      <c r="W103" s="13">
        <f t="shared" si="78"/>
        <v>70.045833333333334</v>
      </c>
      <c r="X103" s="33">
        <f t="shared" si="68"/>
        <v>68.756208333333333</v>
      </c>
      <c r="Y103" s="13">
        <f t="shared" si="69"/>
        <v>-1.8411159359942815</v>
      </c>
      <c r="AA103" s="12">
        <f t="shared" si="57"/>
        <v>67.200999999999993</v>
      </c>
      <c r="AB103" s="41">
        <f t="shared" si="87"/>
        <v>69.5</v>
      </c>
      <c r="AC103" s="13">
        <f t="shared" si="70"/>
        <v>-3.3079136690647601</v>
      </c>
      <c r="AD103" s="13">
        <f t="shared" si="79"/>
        <v>70.045833333333334</v>
      </c>
      <c r="AE103" s="33">
        <f t="shared" si="71"/>
        <v>68.874375000000001</v>
      </c>
      <c r="AF103" s="13">
        <f t="shared" si="72"/>
        <v>-1.6724168699066126</v>
      </c>
      <c r="AH103" s="12">
        <f t="shared" si="58"/>
        <v>65.435500000000005</v>
      </c>
      <c r="AI103" s="41">
        <f t="shared" si="88"/>
        <v>69.5</v>
      </c>
      <c r="AJ103" s="13">
        <f t="shared" si="59"/>
        <v>-5.8482014388489034</v>
      </c>
      <c r="AK103" s="13">
        <f t="shared" si="80"/>
        <v>70.045833333333334</v>
      </c>
      <c r="AL103" s="33">
        <f t="shared" si="73"/>
        <v>67.264937500000002</v>
      </c>
      <c r="AM103" s="13">
        <f t="shared" si="74"/>
        <v>-3.9701088572958128</v>
      </c>
      <c r="AO103" s="12">
        <f t="shared" si="60"/>
        <v>65.464500000000001</v>
      </c>
      <c r="AP103" s="41">
        <f t="shared" si="89"/>
        <v>69.5</v>
      </c>
      <c r="AQ103" s="13">
        <f t="shared" si="61"/>
        <v>-5.8064748201438761</v>
      </c>
      <c r="AR103" s="13">
        <f t="shared" si="81"/>
        <v>70.045833333333334</v>
      </c>
      <c r="AS103" s="33">
        <f t="shared" si="75"/>
        <v>67.330895833333344</v>
      </c>
      <c r="AT103" s="13">
        <f t="shared" si="76"/>
        <v>-3.8759443221699996</v>
      </c>
    </row>
    <row r="104" spans="1:46">
      <c r="A104" s="1">
        <v>2020</v>
      </c>
      <c r="B104" s="1">
        <v>4</v>
      </c>
      <c r="D104" s="38">
        <v>70</v>
      </c>
      <c r="E104" s="35">
        <v>17.8</v>
      </c>
      <c r="F104" s="35">
        <v>7.6</v>
      </c>
      <c r="G104" s="12">
        <f t="shared" si="82"/>
        <v>69.802800000000005</v>
      </c>
      <c r="H104" s="41">
        <f t="shared" si="83"/>
        <v>70</v>
      </c>
      <c r="I104" s="13">
        <f t="shared" si="54"/>
        <v>-0.28171428571427271</v>
      </c>
      <c r="J104" s="13">
        <f t="shared" si="77"/>
        <v>70.458333333333329</v>
      </c>
      <c r="K104" s="33">
        <f t="shared" si="62"/>
        <v>69.407525000000007</v>
      </c>
      <c r="L104" s="13">
        <f t="shared" si="63"/>
        <v>-1.4913897102306208</v>
      </c>
      <c r="M104" s="6">
        <f t="shared" si="84"/>
        <v>67.8</v>
      </c>
      <c r="N104" s="41">
        <f t="shared" si="85"/>
        <v>70</v>
      </c>
      <c r="O104" s="13">
        <f t="shared" si="55"/>
        <v>-3.142857142857153</v>
      </c>
      <c r="P104" s="13">
        <f t="shared" si="64"/>
        <v>70.458333333333329</v>
      </c>
      <c r="Q104" s="33">
        <f t="shared" si="65"/>
        <v>67.764583333333334</v>
      </c>
      <c r="R104" s="13">
        <f t="shared" si="66"/>
        <v>-3.8231815493790577</v>
      </c>
      <c r="S104" s="12"/>
      <c r="T104" s="12">
        <f t="shared" si="56"/>
        <v>69.7316</v>
      </c>
      <c r="U104" s="41">
        <f t="shared" si="86"/>
        <v>70</v>
      </c>
      <c r="V104" s="13">
        <f t="shared" si="67"/>
        <v>-0.38342857142856701</v>
      </c>
      <c r="W104" s="13">
        <f t="shared" si="78"/>
        <v>70.458333333333329</v>
      </c>
      <c r="X104" s="33">
        <f t="shared" si="68"/>
        <v>69.341175000000007</v>
      </c>
      <c r="Y104" s="13">
        <f t="shared" si="69"/>
        <v>-1.5855588409225163</v>
      </c>
      <c r="AA104" s="12">
        <f t="shared" si="57"/>
        <v>69.873999999999995</v>
      </c>
      <c r="AB104" s="41">
        <f t="shared" si="87"/>
        <v>70</v>
      </c>
      <c r="AC104" s="13">
        <f t="shared" si="70"/>
        <v>-0.18000000000000682</v>
      </c>
      <c r="AD104" s="13">
        <f t="shared" si="79"/>
        <v>70.458333333333329</v>
      </c>
      <c r="AE104" s="33">
        <f t="shared" si="71"/>
        <v>69.473874999999992</v>
      </c>
      <c r="AF104" s="13">
        <f t="shared" si="72"/>
        <v>-1.3972205795387396</v>
      </c>
      <c r="AH104" s="12">
        <f t="shared" si="58"/>
        <v>67.762</v>
      </c>
      <c r="AI104" s="41">
        <f t="shared" si="88"/>
        <v>70</v>
      </c>
      <c r="AJ104" s="13">
        <f t="shared" si="59"/>
        <v>-3.1971428571428504</v>
      </c>
      <c r="AK104" s="13">
        <f t="shared" si="80"/>
        <v>70.458333333333329</v>
      </c>
      <c r="AL104" s="33">
        <f t="shared" si="73"/>
        <v>67.726937500000005</v>
      </c>
      <c r="AM104" s="13">
        <f t="shared" si="74"/>
        <v>-3.876611472501466</v>
      </c>
      <c r="AO104" s="12">
        <f t="shared" si="60"/>
        <v>67.837999999999994</v>
      </c>
      <c r="AP104" s="41">
        <f t="shared" si="89"/>
        <v>70</v>
      </c>
      <c r="AQ104" s="13">
        <f t="shared" si="61"/>
        <v>-3.0885714285714414</v>
      </c>
      <c r="AR104" s="13">
        <f t="shared" si="81"/>
        <v>70.458333333333329</v>
      </c>
      <c r="AS104" s="33">
        <f t="shared" si="75"/>
        <v>67.802229166666663</v>
      </c>
      <c r="AT104" s="13">
        <f t="shared" si="76"/>
        <v>-3.7697516262566637</v>
      </c>
    </row>
    <row r="105" spans="1:46">
      <c r="A105" s="1">
        <v>2020</v>
      </c>
      <c r="B105" s="1">
        <v>5</v>
      </c>
      <c r="D105" s="38">
        <v>70.599999999999994</v>
      </c>
      <c r="E105" s="35">
        <v>10.6</v>
      </c>
      <c r="F105" s="35">
        <v>3.3</v>
      </c>
      <c r="G105" s="12">
        <f t="shared" si="82"/>
        <v>67.455600000000004</v>
      </c>
      <c r="H105" s="41">
        <f t="shared" si="83"/>
        <v>70.599999999999994</v>
      </c>
      <c r="I105" s="13">
        <f t="shared" si="54"/>
        <v>-4.4538243626062126</v>
      </c>
      <c r="J105" s="13">
        <f t="shared" si="77"/>
        <v>71.5625</v>
      </c>
      <c r="K105" s="33">
        <f t="shared" si="62"/>
        <v>70.636816666666675</v>
      </c>
      <c r="L105" s="13">
        <f t="shared" si="63"/>
        <v>-1.293531295487611</v>
      </c>
      <c r="M105" s="6">
        <f t="shared" si="84"/>
        <v>65.650000000000006</v>
      </c>
      <c r="N105" s="41">
        <f t="shared" si="85"/>
        <v>70.599999999999994</v>
      </c>
      <c r="O105" s="13">
        <f t="shared" si="55"/>
        <v>-7.0113314447591932</v>
      </c>
      <c r="P105" s="13">
        <f t="shared" si="64"/>
        <v>71.5625</v>
      </c>
      <c r="Q105" s="33">
        <f t="shared" si="65"/>
        <v>68.910416666666677</v>
      </c>
      <c r="R105" s="13">
        <f t="shared" si="66"/>
        <v>-3.7059679767103262</v>
      </c>
      <c r="S105" s="12"/>
      <c r="T105" s="12">
        <f t="shared" si="56"/>
        <v>67.413200000000003</v>
      </c>
      <c r="U105" s="41">
        <f t="shared" si="86"/>
        <v>70.599999999999994</v>
      </c>
      <c r="V105" s="13">
        <f t="shared" si="67"/>
        <v>-4.5138810198300092</v>
      </c>
      <c r="W105" s="13">
        <f t="shared" si="78"/>
        <v>71.5625</v>
      </c>
      <c r="X105" s="33">
        <f t="shared" si="68"/>
        <v>70.555383333333324</v>
      </c>
      <c r="Y105" s="13">
        <f t="shared" si="69"/>
        <v>-1.4073245997088861</v>
      </c>
      <c r="AA105" s="12">
        <f t="shared" si="57"/>
        <v>67.498000000000005</v>
      </c>
      <c r="AB105" s="41">
        <f t="shared" si="87"/>
        <v>70.599999999999994</v>
      </c>
      <c r="AC105" s="13">
        <f t="shared" si="70"/>
        <v>-4.3937677053824302</v>
      </c>
      <c r="AD105" s="13">
        <f t="shared" si="79"/>
        <v>71.5625</v>
      </c>
      <c r="AE105" s="33">
        <f t="shared" si="71"/>
        <v>70.718249999999998</v>
      </c>
      <c r="AF105" s="13">
        <f t="shared" si="72"/>
        <v>-1.1797379912663786</v>
      </c>
      <c r="AH105" s="12">
        <f t="shared" si="58"/>
        <v>65.633499999999998</v>
      </c>
      <c r="AI105" s="41">
        <f t="shared" si="88"/>
        <v>70.599999999999994</v>
      </c>
      <c r="AJ105" s="13">
        <f t="shared" si="59"/>
        <v>-7.0347025495750728</v>
      </c>
      <c r="AK105" s="13">
        <f t="shared" si="80"/>
        <v>71.5625</v>
      </c>
      <c r="AL105" s="33">
        <f t="shared" si="73"/>
        <v>68.861312500000011</v>
      </c>
      <c r="AM105" s="13">
        <f t="shared" si="74"/>
        <v>-3.7745851528384122</v>
      </c>
      <c r="AO105" s="12">
        <f t="shared" si="60"/>
        <v>65.666499999999999</v>
      </c>
      <c r="AP105" s="41">
        <f t="shared" si="89"/>
        <v>70.599999999999994</v>
      </c>
      <c r="AQ105" s="13">
        <f t="shared" si="61"/>
        <v>-6.9879603399433279</v>
      </c>
      <c r="AR105" s="13">
        <f t="shared" si="81"/>
        <v>71.5625</v>
      </c>
      <c r="AS105" s="33">
        <f t="shared" si="75"/>
        <v>68.959520833333329</v>
      </c>
      <c r="AT105" s="13">
        <f t="shared" si="76"/>
        <v>-3.6373508005822544</v>
      </c>
    </row>
    <row r="106" spans="1:46">
      <c r="A106" s="1">
        <v>2020</v>
      </c>
      <c r="B106" s="1">
        <v>6</v>
      </c>
      <c r="D106" s="38">
        <v>71.7</v>
      </c>
      <c r="E106" s="35">
        <v>18.3</v>
      </c>
      <c r="F106" s="35">
        <v>10.1</v>
      </c>
      <c r="G106" s="12">
        <f t="shared" si="82"/>
        <v>69.965800000000002</v>
      </c>
      <c r="H106" s="41">
        <f t="shared" si="83"/>
        <v>71.7</v>
      </c>
      <c r="I106" s="13">
        <f t="shared" si="54"/>
        <v>-2.4186889818688968</v>
      </c>
      <c r="J106" s="13">
        <f t="shared" si="77"/>
        <v>73.016666666666666</v>
      </c>
      <c r="K106" s="33">
        <f t="shared" si="62"/>
        <v>72.101100000000002</v>
      </c>
      <c r="L106" s="13">
        <f t="shared" si="63"/>
        <v>-1.2539146313626901</v>
      </c>
      <c r="M106" s="12">
        <f t="shared" si="84"/>
        <v>69.05</v>
      </c>
      <c r="N106" s="41">
        <f t="shared" si="85"/>
        <v>71.7</v>
      </c>
      <c r="O106" s="13">
        <f t="shared" si="55"/>
        <v>-3.695955369595552</v>
      </c>
      <c r="P106" s="13">
        <f t="shared" si="64"/>
        <v>73.016666666666666</v>
      </c>
      <c r="Q106" s="33">
        <f t="shared" si="65"/>
        <v>70.177083333333343</v>
      </c>
      <c r="R106" s="13">
        <f t="shared" si="66"/>
        <v>-3.8889522939967947</v>
      </c>
      <c r="S106" s="12"/>
      <c r="T106" s="12">
        <f t="shared" si="56"/>
        <v>69.892600000000002</v>
      </c>
      <c r="U106" s="41">
        <f t="shared" si="86"/>
        <v>71.7</v>
      </c>
      <c r="V106" s="13">
        <f t="shared" si="67"/>
        <v>-2.520781032078105</v>
      </c>
      <c r="W106" s="13">
        <f t="shared" si="78"/>
        <v>73.016666666666666</v>
      </c>
      <c r="X106" s="33">
        <f t="shared" si="68"/>
        <v>72.0017</v>
      </c>
      <c r="Y106" s="13">
        <f t="shared" si="69"/>
        <v>-1.3900479342615881</v>
      </c>
      <c r="AA106" s="12">
        <f t="shared" si="57"/>
        <v>70.039000000000001</v>
      </c>
      <c r="AB106" s="41">
        <f t="shared" si="87"/>
        <v>71.7</v>
      </c>
      <c r="AC106" s="13">
        <f t="shared" si="70"/>
        <v>-2.3165969316597028</v>
      </c>
      <c r="AD106" s="13">
        <f t="shared" si="79"/>
        <v>73.016666666666666</v>
      </c>
      <c r="AE106" s="33">
        <f t="shared" si="71"/>
        <v>72.200499999999991</v>
      </c>
      <c r="AF106" s="13">
        <f t="shared" si="72"/>
        <v>-1.1177813284638347</v>
      </c>
      <c r="AH106" s="12">
        <f t="shared" si="58"/>
        <v>68.999499999999998</v>
      </c>
      <c r="AI106" s="41">
        <f t="shared" si="88"/>
        <v>71.7</v>
      </c>
      <c r="AJ106" s="13">
        <f t="shared" si="59"/>
        <v>-3.7663877266387829</v>
      </c>
      <c r="AK106" s="13">
        <f t="shared" si="80"/>
        <v>73.016666666666666</v>
      </c>
      <c r="AL106" s="33">
        <f t="shared" si="73"/>
        <v>70.115312500000002</v>
      </c>
      <c r="AM106" s="13">
        <f t="shared" si="74"/>
        <v>-3.9735505592330469</v>
      </c>
      <c r="AO106" s="12">
        <f t="shared" si="60"/>
        <v>69.100499999999997</v>
      </c>
      <c r="AP106" s="41">
        <f t="shared" si="89"/>
        <v>71.7</v>
      </c>
      <c r="AQ106" s="13">
        <f t="shared" si="61"/>
        <v>-3.625523012552307</v>
      </c>
      <c r="AR106" s="13">
        <f t="shared" si="81"/>
        <v>73.016666666666666</v>
      </c>
      <c r="AS106" s="33">
        <f t="shared" si="75"/>
        <v>70.23885416666667</v>
      </c>
      <c r="AT106" s="13">
        <f t="shared" si="76"/>
        <v>-3.8043540287605424</v>
      </c>
    </row>
    <row r="107" spans="1:46">
      <c r="A107" s="1">
        <v>2020</v>
      </c>
      <c r="B107" s="1">
        <v>7</v>
      </c>
      <c r="D107" s="38">
        <v>71.8</v>
      </c>
      <c r="E107" s="35">
        <v>20.5</v>
      </c>
      <c r="F107" s="35">
        <v>10.3</v>
      </c>
      <c r="G107" s="12">
        <f t="shared" si="82"/>
        <v>70.682999999999993</v>
      </c>
      <c r="H107" s="41">
        <f t="shared" si="83"/>
        <v>71.8</v>
      </c>
      <c r="I107" s="13">
        <f t="shared" si="54"/>
        <v>-1.5557103064066951</v>
      </c>
      <c r="J107" s="13">
        <f t="shared" si="77"/>
        <v>73.82083333333334</v>
      </c>
      <c r="K107" s="33">
        <f t="shared" si="62"/>
        <v>72.958208333333332</v>
      </c>
      <c r="L107" s="13">
        <f t="shared" si="63"/>
        <v>-1.1685386916521026</v>
      </c>
      <c r="M107" s="12">
        <f t="shared" si="84"/>
        <v>69.150000000000006</v>
      </c>
      <c r="N107" s="41">
        <f t="shared" si="85"/>
        <v>71.8</v>
      </c>
      <c r="O107" s="13">
        <f t="shared" si="55"/>
        <v>-3.6908077994428794</v>
      </c>
      <c r="P107" s="13">
        <f t="shared" si="64"/>
        <v>73.82083333333334</v>
      </c>
      <c r="Q107" s="33">
        <f t="shared" si="65"/>
        <v>70.879166666666677</v>
      </c>
      <c r="R107" s="13">
        <f t="shared" si="66"/>
        <v>-3.9848732855449498</v>
      </c>
      <c r="S107" s="12"/>
      <c r="T107" s="12">
        <f t="shared" si="56"/>
        <v>70.600999999999999</v>
      </c>
      <c r="U107" s="41">
        <f t="shared" si="86"/>
        <v>71.8</v>
      </c>
      <c r="V107" s="13">
        <f t="shared" si="67"/>
        <v>-1.669916434540383</v>
      </c>
      <c r="W107" s="13">
        <f t="shared" si="78"/>
        <v>73.82083333333334</v>
      </c>
      <c r="X107" s="33">
        <f t="shared" si="68"/>
        <v>72.848291666666668</v>
      </c>
      <c r="Y107" s="13">
        <f t="shared" si="69"/>
        <v>-1.3174352316983686</v>
      </c>
      <c r="AA107" s="12">
        <f t="shared" si="57"/>
        <v>70.765000000000001</v>
      </c>
      <c r="AB107" s="41">
        <f t="shared" si="87"/>
        <v>71.8</v>
      </c>
      <c r="AC107" s="13">
        <f t="shared" si="70"/>
        <v>-1.4415041782729787</v>
      </c>
      <c r="AD107" s="13">
        <f t="shared" si="79"/>
        <v>73.82083333333334</v>
      </c>
      <c r="AE107" s="33">
        <f t="shared" si="71"/>
        <v>73.068124999999995</v>
      </c>
      <c r="AF107" s="13">
        <f t="shared" si="72"/>
        <v>-1.0196421516058081</v>
      </c>
      <c r="AH107" s="12">
        <f t="shared" si="58"/>
        <v>69.098500000000001</v>
      </c>
      <c r="AI107" s="41">
        <f t="shared" si="88"/>
        <v>71.8</v>
      </c>
      <c r="AJ107" s="13">
        <f t="shared" si="59"/>
        <v>-3.7625348189415035</v>
      </c>
      <c r="AK107" s="13">
        <f t="shared" si="80"/>
        <v>73.82083333333334</v>
      </c>
      <c r="AL107" s="33">
        <f t="shared" si="73"/>
        <v>70.810375000000008</v>
      </c>
      <c r="AM107" s="13">
        <f t="shared" si="74"/>
        <v>-4.0780606197437521</v>
      </c>
      <c r="AO107" s="12">
        <f t="shared" si="60"/>
        <v>69.201499999999996</v>
      </c>
      <c r="AP107" s="41">
        <f t="shared" si="89"/>
        <v>71.8</v>
      </c>
      <c r="AQ107" s="13">
        <f t="shared" si="61"/>
        <v>-3.6190807799442979</v>
      </c>
      <c r="AR107" s="13">
        <f t="shared" si="81"/>
        <v>73.82083333333334</v>
      </c>
      <c r="AS107" s="33">
        <f t="shared" si="75"/>
        <v>70.947958333333332</v>
      </c>
      <c r="AT107" s="13">
        <f t="shared" si="76"/>
        <v>-3.8916859513461759</v>
      </c>
    </row>
    <row r="108" spans="1:46">
      <c r="A108" s="1">
        <v>2020</v>
      </c>
      <c r="B108" s="1">
        <v>8</v>
      </c>
      <c r="D108" s="38">
        <v>73.400000000000006</v>
      </c>
      <c r="E108" s="35">
        <v>26.4</v>
      </c>
      <c r="F108" s="35">
        <v>11.7</v>
      </c>
      <c r="G108" s="12">
        <f t="shared" si="82"/>
        <v>72.606400000000008</v>
      </c>
      <c r="H108" s="41">
        <f t="shared" si="83"/>
        <v>73.400000000000006</v>
      </c>
      <c r="I108" s="13">
        <f t="shared" si="54"/>
        <v>-1.0811989100817385</v>
      </c>
      <c r="J108" s="13">
        <f t="shared" si="77"/>
        <v>74.104166666666671</v>
      </c>
      <c r="K108" s="33">
        <f t="shared" si="62"/>
        <v>73.468941666666666</v>
      </c>
      <c r="L108" s="13">
        <f t="shared" si="63"/>
        <v>-0.85720551026146552</v>
      </c>
      <c r="M108" s="12">
        <f t="shared" si="84"/>
        <v>69.849999999999994</v>
      </c>
      <c r="N108" s="41">
        <f t="shared" si="85"/>
        <v>73.400000000000006</v>
      </c>
      <c r="O108" s="13">
        <f t="shared" si="55"/>
        <v>-4.8365122615803955</v>
      </c>
      <c r="P108" s="13">
        <f t="shared" si="64"/>
        <v>74.104166666666671</v>
      </c>
      <c r="Q108" s="33">
        <f t="shared" si="65"/>
        <v>71.32083333333334</v>
      </c>
      <c r="R108" s="13">
        <f t="shared" si="66"/>
        <v>-3.7559741355074436</v>
      </c>
      <c r="S108" s="12"/>
      <c r="T108" s="12">
        <f t="shared" si="56"/>
        <v>72.500799999999998</v>
      </c>
      <c r="U108" s="41">
        <f t="shared" si="86"/>
        <v>73.400000000000006</v>
      </c>
      <c r="V108" s="13">
        <f t="shared" si="67"/>
        <v>-1.22506811989102</v>
      </c>
      <c r="W108" s="13">
        <f t="shared" si="78"/>
        <v>74.104166666666671</v>
      </c>
      <c r="X108" s="33">
        <f t="shared" si="68"/>
        <v>73.352758333333341</v>
      </c>
      <c r="Y108" s="13">
        <f t="shared" si="69"/>
        <v>-1.0139893168400249</v>
      </c>
      <c r="AA108" s="12">
        <f t="shared" si="57"/>
        <v>72.712000000000003</v>
      </c>
      <c r="AB108" s="41">
        <f t="shared" si="87"/>
        <v>73.400000000000006</v>
      </c>
      <c r="AC108" s="13">
        <f t="shared" si="70"/>
        <v>-0.93732970027248541</v>
      </c>
      <c r="AD108" s="13">
        <f t="shared" si="79"/>
        <v>74.104166666666671</v>
      </c>
      <c r="AE108" s="33">
        <f t="shared" si="71"/>
        <v>73.585124999999991</v>
      </c>
      <c r="AF108" s="13">
        <f t="shared" si="72"/>
        <v>-0.70042170368289192</v>
      </c>
      <c r="AH108" s="12">
        <f t="shared" si="58"/>
        <v>69.791499999999999</v>
      </c>
      <c r="AI108" s="41">
        <f t="shared" si="88"/>
        <v>73.400000000000006</v>
      </c>
      <c r="AJ108" s="13">
        <f t="shared" si="59"/>
        <v>-4.9162125340599516</v>
      </c>
      <c r="AK108" s="13">
        <f t="shared" si="80"/>
        <v>74.104166666666671</v>
      </c>
      <c r="AL108" s="33">
        <f t="shared" si="73"/>
        <v>71.247624999999985</v>
      </c>
      <c r="AM108" s="13">
        <f t="shared" si="74"/>
        <v>-3.8547652516165556</v>
      </c>
      <c r="AO108" s="12">
        <f t="shared" si="60"/>
        <v>69.908500000000004</v>
      </c>
      <c r="AP108" s="41">
        <f t="shared" si="89"/>
        <v>73.400000000000006</v>
      </c>
      <c r="AQ108" s="13">
        <f t="shared" si="61"/>
        <v>-4.7568119891008109</v>
      </c>
      <c r="AR108" s="13">
        <f t="shared" si="81"/>
        <v>74.104166666666671</v>
      </c>
      <c r="AS108" s="33">
        <f t="shared" si="75"/>
        <v>71.394041666666666</v>
      </c>
      <c r="AT108" s="13">
        <f t="shared" si="76"/>
        <v>-3.6571830193983743</v>
      </c>
    </row>
    <row r="109" spans="1:46">
      <c r="A109" s="1">
        <v>2020</v>
      </c>
      <c r="B109" s="1">
        <v>9</v>
      </c>
      <c r="D109" s="38">
        <v>71.400000000000006</v>
      </c>
      <c r="E109" s="35">
        <v>17.3</v>
      </c>
      <c r="F109" s="35">
        <v>5.3</v>
      </c>
      <c r="G109" s="12">
        <f t="shared" si="82"/>
        <v>69.639799999999994</v>
      </c>
      <c r="H109" s="41">
        <f t="shared" si="83"/>
        <v>71.400000000000006</v>
      </c>
      <c r="I109" s="13">
        <f t="shared" si="54"/>
        <v>-2.4652661064425985</v>
      </c>
      <c r="J109" s="13">
        <f t="shared" si="77"/>
        <v>74.470833333333346</v>
      </c>
      <c r="K109" s="33">
        <f t="shared" si="62"/>
        <v>74.407550000000001</v>
      </c>
      <c r="L109" s="13">
        <f t="shared" si="63"/>
        <v>-8.497734012198066E-2</v>
      </c>
      <c r="M109" s="12">
        <f t="shared" si="84"/>
        <v>66.650000000000006</v>
      </c>
      <c r="N109" s="41">
        <f t="shared" si="85"/>
        <v>71.400000000000006</v>
      </c>
      <c r="O109" s="13">
        <f t="shared" si="55"/>
        <v>-6.6526610644257715</v>
      </c>
      <c r="P109" s="13">
        <f t="shared" si="64"/>
        <v>74.470833333333346</v>
      </c>
      <c r="Q109" s="33">
        <f t="shared" si="65"/>
        <v>72.206250000000011</v>
      </c>
      <c r="R109" s="13">
        <f t="shared" si="66"/>
        <v>-3.0408996810832036</v>
      </c>
      <c r="S109" s="12"/>
      <c r="T109" s="12">
        <f t="shared" si="56"/>
        <v>69.570599999999999</v>
      </c>
      <c r="U109" s="41">
        <f t="shared" si="86"/>
        <v>71.400000000000006</v>
      </c>
      <c r="V109" s="13">
        <f t="shared" si="67"/>
        <v>-2.5621848739495903</v>
      </c>
      <c r="W109" s="13">
        <f t="shared" si="78"/>
        <v>74.470833333333346</v>
      </c>
      <c r="X109" s="33">
        <f t="shared" si="68"/>
        <v>74.27985000000001</v>
      </c>
      <c r="Y109" s="13">
        <f t="shared" si="69"/>
        <v>-0.25645386896435696</v>
      </c>
      <c r="AA109" s="12">
        <f t="shared" si="57"/>
        <v>69.709000000000003</v>
      </c>
      <c r="AB109" s="41">
        <f t="shared" si="87"/>
        <v>71.400000000000006</v>
      </c>
      <c r="AC109" s="13">
        <f t="shared" si="70"/>
        <v>-2.3683473389355783</v>
      </c>
      <c r="AD109" s="13">
        <f t="shared" si="79"/>
        <v>74.470833333333346</v>
      </c>
      <c r="AE109" s="33">
        <f t="shared" si="71"/>
        <v>74.535250000000005</v>
      </c>
      <c r="AF109" s="13">
        <f t="shared" si="72"/>
        <v>8.6499188720409848E-2</v>
      </c>
      <c r="AH109" s="12">
        <f t="shared" si="58"/>
        <v>66.623500000000007</v>
      </c>
      <c r="AI109" s="41">
        <f t="shared" si="88"/>
        <v>71.400000000000006</v>
      </c>
      <c r="AJ109" s="13">
        <f t="shared" si="59"/>
        <v>-6.6897759103641476</v>
      </c>
      <c r="AK109" s="13">
        <f t="shared" si="80"/>
        <v>74.470833333333346</v>
      </c>
      <c r="AL109" s="33">
        <f t="shared" si="73"/>
        <v>72.124187499999991</v>
      </c>
      <c r="AM109" s="13">
        <f t="shared" si="74"/>
        <v>-3.1510938286801604</v>
      </c>
      <c r="AO109" s="12">
        <f t="shared" si="60"/>
        <v>66.676500000000004</v>
      </c>
      <c r="AP109" s="41">
        <f t="shared" si="89"/>
        <v>71.400000000000006</v>
      </c>
      <c r="AQ109" s="13">
        <f t="shared" si="61"/>
        <v>-6.6155462184873954</v>
      </c>
      <c r="AR109" s="13">
        <f t="shared" si="81"/>
        <v>74.470833333333346</v>
      </c>
      <c r="AS109" s="33">
        <f t="shared" si="75"/>
        <v>72.288312500000004</v>
      </c>
      <c r="AT109" s="13">
        <f t="shared" si="76"/>
        <v>-2.9307055334862753</v>
      </c>
    </row>
    <row r="110" spans="1:46">
      <c r="A110" s="1">
        <v>2020</v>
      </c>
      <c r="B110" s="1">
        <v>10</v>
      </c>
      <c r="D110" s="38">
        <v>74.2</v>
      </c>
      <c r="E110" s="35">
        <v>38.299999999999997</v>
      </c>
      <c r="F110" s="35">
        <v>22.9</v>
      </c>
      <c r="G110" s="12">
        <f t="shared" si="82"/>
        <v>76.485799999999998</v>
      </c>
      <c r="H110" s="41">
        <f t="shared" si="83"/>
        <v>74.2</v>
      </c>
      <c r="I110" s="13">
        <f t="shared" si="54"/>
        <v>3.0805929919137469</v>
      </c>
      <c r="J110" s="13">
        <f t="shared" si="77"/>
        <v>74.975000000000009</v>
      </c>
      <c r="K110" s="33">
        <f t="shared" si="62"/>
        <v>75.639558333333341</v>
      </c>
      <c r="L110" s="13">
        <f t="shared" si="63"/>
        <v>0.88637323552293878</v>
      </c>
      <c r="M110" s="12">
        <f t="shared" si="84"/>
        <v>75.45</v>
      </c>
      <c r="N110" s="41">
        <f t="shared" si="85"/>
        <v>74.2</v>
      </c>
      <c r="O110" s="13">
        <f t="shared" si="55"/>
        <v>1.6846361185983909</v>
      </c>
      <c r="P110" s="13">
        <f t="shared" si="64"/>
        <v>74.975000000000009</v>
      </c>
      <c r="Q110" s="33">
        <f t="shared" si="65"/>
        <v>73.512500000000003</v>
      </c>
      <c r="R110" s="13">
        <f t="shared" si="66"/>
        <v>-1.9506502167389215</v>
      </c>
      <c r="S110" s="12"/>
      <c r="T110" s="12">
        <f t="shared" si="56"/>
        <v>76.332599999999999</v>
      </c>
      <c r="U110" s="41">
        <f t="shared" si="86"/>
        <v>74.2</v>
      </c>
      <c r="V110" s="13">
        <f t="shared" si="67"/>
        <v>2.8741239892183188</v>
      </c>
      <c r="W110" s="13">
        <f t="shared" si="78"/>
        <v>74.975000000000009</v>
      </c>
      <c r="X110" s="33">
        <f t="shared" si="68"/>
        <v>75.496741666666679</v>
      </c>
      <c r="Y110" s="13">
        <f t="shared" si="69"/>
        <v>0.695887518061582</v>
      </c>
      <c r="AA110" s="12">
        <f t="shared" si="57"/>
        <v>76.638999999999996</v>
      </c>
      <c r="AB110" s="41">
        <f t="shared" si="87"/>
        <v>74.2</v>
      </c>
      <c r="AC110" s="13">
        <f t="shared" si="70"/>
        <v>3.2870619946091466</v>
      </c>
      <c r="AD110" s="13">
        <f t="shared" si="79"/>
        <v>74.975000000000009</v>
      </c>
      <c r="AE110" s="33">
        <f t="shared" si="71"/>
        <v>75.782374999999988</v>
      </c>
      <c r="AF110" s="13">
        <f t="shared" si="72"/>
        <v>1.0768589529843098</v>
      </c>
      <c r="AH110" s="12">
        <f t="shared" si="58"/>
        <v>75.335499999999996</v>
      </c>
      <c r="AI110" s="41">
        <f t="shared" si="88"/>
        <v>74.2</v>
      </c>
      <c r="AJ110" s="13">
        <f t="shared" si="59"/>
        <v>1.5303234501347447</v>
      </c>
      <c r="AK110" s="13">
        <f t="shared" si="80"/>
        <v>74.975000000000009</v>
      </c>
      <c r="AL110" s="33">
        <f t="shared" si="73"/>
        <v>73.417375000000007</v>
      </c>
      <c r="AM110" s="13">
        <f t="shared" si="74"/>
        <v>-2.0775258419473204</v>
      </c>
      <c r="AO110" s="12">
        <f t="shared" si="60"/>
        <v>75.564499999999995</v>
      </c>
      <c r="AP110" s="41">
        <f t="shared" si="89"/>
        <v>74.2</v>
      </c>
      <c r="AQ110" s="13">
        <f t="shared" si="61"/>
        <v>1.8389487870619945</v>
      </c>
      <c r="AR110" s="13">
        <f t="shared" si="81"/>
        <v>74.975000000000009</v>
      </c>
      <c r="AS110" s="33">
        <f t="shared" si="75"/>
        <v>73.607624999999999</v>
      </c>
      <c r="AT110" s="13">
        <f t="shared" si="76"/>
        <v>-1.8237745915305226</v>
      </c>
    </row>
    <row r="111" spans="1:46">
      <c r="A111" s="1">
        <v>2020</v>
      </c>
      <c r="B111" s="1">
        <v>11</v>
      </c>
      <c r="D111" s="41">
        <v>88</v>
      </c>
      <c r="E111" s="35">
        <v>71.099999999999994</v>
      </c>
      <c r="F111" s="35">
        <v>40.4</v>
      </c>
      <c r="G111" s="12">
        <f t="shared" si="82"/>
        <v>87.178600000000003</v>
      </c>
      <c r="H111" s="41">
        <f t="shared" si="83"/>
        <v>88</v>
      </c>
      <c r="I111" s="13">
        <f t="shared" si="54"/>
        <v>-0.93340909090909463</v>
      </c>
      <c r="J111" s="13">
        <f t="shared" si="77"/>
        <v>75.512500000000003</v>
      </c>
      <c r="K111" s="33">
        <f t="shared" si="62"/>
        <v>76.90280833333334</v>
      </c>
      <c r="L111" s="13">
        <f t="shared" si="63"/>
        <v>1.8411631628317622</v>
      </c>
      <c r="M111" s="12">
        <f t="shared" si="84"/>
        <v>84.2</v>
      </c>
      <c r="N111" s="41">
        <f t="shared" si="85"/>
        <v>88</v>
      </c>
      <c r="O111" s="13">
        <f t="shared" si="55"/>
        <v>-4.318181818181813</v>
      </c>
      <c r="P111" s="13">
        <f t="shared" si="64"/>
        <v>75.512500000000003</v>
      </c>
      <c r="Q111" s="33">
        <f t="shared" si="65"/>
        <v>74.95</v>
      </c>
      <c r="R111" s="13">
        <f t="shared" si="66"/>
        <v>-0.74490978314848633</v>
      </c>
      <c r="S111" s="12"/>
      <c r="T111" s="12">
        <f t="shared" si="56"/>
        <v>86.894199999999998</v>
      </c>
      <c r="U111" s="41">
        <f t="shared" si="86"/>
        <v>88</v>
      </c>
      <c r="V111" s="13">
        <f t="shared" si="67"/>
        <v>-1.2565909090909173</v>
      </c>
      <c r="W111" s="13">
        <f t="shared" si="78"/>
        <v>75.512500000000003</v>
      </c>
      <c r="X111" s="33">
        <f t="shared" si="68"/>
        <v>76.744491666666676</v>
      </c>
      <c r="Y111" s="13">
        <f t="shared" si="69"/>
        <v>1.6315069249020553</v>
      </c>
      <c r="AA111" s="12">
        <f t="shared" si="57"/>
        <v>87.462999999999994</v>
      </c>
      <c r="AB111" s="41">
        <f t="shared" si="87"/>
        <v>88</v>
      </c>
      <c r="AC111" s="13">
        <f t="shared" si="70"/>
        <v>-0.61022727272728616</v>
      </c>
      <c r="AD111" s="13">
        <f t="shared" si="79"/>
        <v>75.512500000000003</v>
      </c>
      <c r="AE111" s="33">
        <f t="shared" si="71"/>
        <v>77.061125000000004</v>
      </c>
      <c r="AF111" s="13">
        <f t="shared" si="72"/>
        <v>2.0508194007614549</v>
      </c>
      <c r="AH111" s="12">
        <f t="shared" si="58"/>
        <v>83.99799999999999</v>
      </c>
      <c r="AI111" s="41">
        <f t="shared" si="88"/>
        <v>88</v>
      </c>
      <c r="AJ111" s="13">
        <f t="shared" si="59"/>
        <v>-4.5477272727272862</v>
      </c>
      <c r="AK111" s="13">
        <f t="shared" si="80"/>
        <v>75.512500000000003</v>
      </c>
      <c r="AL111" s="33">
        <f t="shared" si="73"/>
        <v>74.840500000000006</v>
      </c>
      <c r="AM111" s="13">
        <f t="shared" si="74"/>
        <v>-0.88991888760138238</v>
      </c>
      <c r="AO111" s="12">
        <f t="shared" si="60"/>
        <v>84.402000000000001</v>
      </c>
      <c r="AP111" s="41">
        <f t="shared" si="89"/>
        <v>88</v>
      </c>
      <c r="AQ111" s="13">
        <f t="shared" si="61"/>
        <v>-4.0886363636363683</v>
      </c>
      <c r="AR111" s="13">
        <f t="shared" si="81"/>
        <v>75.512500000000003</v>
      </c>
      <c r="AS111" s="33">
        <f t="shared" si="75"/>
        <v>75.0595</v>
      </c>
      <c r="AT111" s="13">
        <f t="shared" si="76"/>
        <v>-0.59990067869559027</v>
      </c>
    </row>
    <row r="112" spans="1:46">
      <c r="A112" s="1">
        <v>2020</v>
      </c>
      <c r="B112" s="1">
        <v>12</v>
      </c>
      <c r="D112" s="38">
        <v>84.2</v>
      </c>
      <c r="E112" s="35">
        <v>63.1</v>
      </c>
      <c r="F112" s="35">
        <v>32.4</v>
      </c>
      <c r="G112" s="12">
        <f t="shared" si="82"/>
        <v>84.570599999999999</v>
      </c>
      <c r="H112" s="41">
        <f t="shared" si="83"/>
        <v>84.2</v>
      </c>
      <c r="I112" s="13">
        <f t="shared" si="54"/>
        <v>0.44014251781472069</v>
      </c>
      <c r="J112" s="13">
        <f t="shared" si="77"/>
        <v>76.204166666666666</v>
      </c>
      <c r="K112" s="33">
        <f t="shared" si="62"/>
        <v>78.477116666666674</v>
      </c>
      <c r="L112" s="13">
        <f t="shared" si="63"/>
        <v>2.9827109191317334</v>
      </c>
      <c r="M112" s="6">
        <f t="shared" si="84"/>
        <v>80.2</v>
      </c>
      <c r="N112" s="41">
        <f t="shared" si="85"/>
        <v>84.2</v>
      </c>
      <c r="O112" s="13">
        <f t="shared" si="55"/>
        <v>-4.7505938242280337</v>
      </c>
      <c r="P112" s="13">
        <f t="shared" si="64"/>
        <v>76.204166666666666</v>
      </c>
      <c r="Q112" s="33">
        <f t="shared" si="65"/>
        <v>76.631250000000009</v>
      </c>
      <c r="R112" s="13">
        <f t="shared" si="66"/>
        <v>0.56044616982886453</v>
      </c>
      <c r="S112" s="12"/>
      <c r="T112" s="12">
        <f t="shared" si="56"/>
        <v>84.318200000000004</v>
      </c>
      <c r="U112" s="41">
        <f t="shared" si="86"/>
        <v>84.2</v>
      </c>
      <c r="V112" s="13">
        <f t="shared" si="67"/>
        <v>0.14038004750594268</v>
      </c>
      <c r="W112" s="13">
        <f t="shared" si="78"/>
        <v>76.204166666666666</v>
      </c>
      <c r="X112" s="33">
        <f t="shared" si="68"/>
        <v>78.299483333333342</v>
      </c>
      <c r="Y112" s="13">
        <f t="shared" si="69"/>
        <v>2.7496090546230079</v>
      </c>
      <c r="AA112" s="12">
        <f t="shared" si="57"/>
        <v>84.823000000000008</v>
      </c>
      <c r="AB112" s="41">
        <f t="shared" si="87"/>
        <v>84.2</v>
      </c>
      <c r="AC112" s="13">
        <f t="shared" si="70"/>
        <v>0.73990498812352712</v>
      </c>
      <c r="AD112" s="13">
        <f t="shared" si="79"/>
        <v>76.204166666666666</v>
      </c>
      <c r="AE112" s="33">
        <f t="shared" si="71"/>
        <v>78.654750000000007</v>
      </c>
      <c r="AF112" s="13">
        <f t="shared" si="72"/>
        <v>3.2158127836404446</v>
      </c>
      <c r="AH112" s="12">
        <f t="shared" si="58"/>
        <v>80.037999999999997</v>
      </c>
      <c r="AI112" s="41">
        <f t="shared" si="88"/>
        <v>84.2</v>
      </c>
      <c r="AJ112" s="13">
        <f t="shared" si="59"/>
        <v>-4.9429928741092795</v>
      </c>
      <c r="AK112" s="13">
        <f t="shared" si="80"/>
        <v>76.204166666666666</v>
      </c>
      <c r="AL112" s="33">
        <f t="shared" si="73"/>
        <v>76.504937499999997</v>
      </c>
      <c r="AM112" s="13">
        <f t="shared" si="74"/>
        <v>0.39469079774727334</v>
      </c>
      <c r="AO112" s="12">
        <f t="shared" si="60"/>
        <v>80.361999999999995</v>
      </c>
      <c r="AP112" s="41">
        <f t="shared" si="89"/>
        <v>84.2</v>
      </c>
      <c r="AQ112" s="13">
        <f t="shared" si="61"/>
        <v>-4.5581947743468021</v>
      </c>
      <c r="AR112" s="13">
        <f t="shared" si="81"/>
        <v>76.204166666666666</v>
      </c>
      <c r="AS112" s="33">
        <f t="shared" si="75"/>
        <v>76.757562500000006</v>
      </c>
      <c r="AT112" s="13">
        <f t="shared" si="76"/>
        <v>0.72620154191045572</v>
      </c>
    </row>
    <row r="113" spans="1:46">
      <c r="A113" s="1">
        <v>2021</v>
      </c>
      <c r="B113" s="1">
        <v>1</v>
      </c>
      <c r="D113" s="38">
        <v>73.599999999999994</v>
      </c>
      <c r="E113" s="35">
        <v>35.5</v>
      </c>
      <c r="F113" s="35">
        <v>18.399999999999999</v>
      </c>
      <c r="G113" s="12">
        <f t="shared" si="82"/>
        <v>75.573000000000008</v>
      </c>
      <c r="H113" s="41">
        <f t="shared" si="83"/>
        <v>73.599999999999994</v>
      </c>
      <c r="I113" s="13">
        <f t="shared" si="54"/>
        <v>2.6807065217391539</v>
      </c>
      <c r="J113" s="13">
        <f t="shared" si="77"/>
        <v>77.11666666666666</v>
      </c>
      <c r="K113" s="33">
        <f t="shared" si="62"/>
        <v>80.25789166666668</v>
      </c>
      <c r="L113" s="13">
        <f t="shared" si="63"/>
        <v>4.0733412578344712</v>
      </c>
      <c r="M113" s="6">
        <f t="shared" si="84"/>
        <v>73.2</v>
      </c>
      <c r="N113" s="41">
        <f t="shared" si="85"/>
        <v>73.599999999999994</v>
      </c>
      <c r="O113" s="13">
        <f t="shared" si="55"/>
        <v>-0.54347826086956275</v>
      </c>
      <c r="P113" s="13">
        <f t="shared" si="64"/>
        <v>77.11666666666666</v>
      </c>
      <c r="Q113" s="33">
        <f t="shared" si="65"/>
        <v>78.510416666666671</v>
      </c>
      <c r="R113" s="13">
        <f t="shared" si="66"/>
        <v>1.8073265614869456</v>
      </c>
      <c r="S113" s="12"/>
      <c r="T113" s="12">
        <f t="shared" si="56"/>
        <v>75.430999999999997</v>
      </c>
      <c r="U113" s="41">
        <f t="shared" si="86"/>
        <v>73.599999999999994</v>
      </c>
      <c r="V113" s="13">
        <f t="shared" si="67"/>
        <v>2.4877717391304373</v>
      </c>
      <c r="W113" s="13">
        <f t="shared" si="78"/>
        <v>77.11666666666666</v>
      </c>
      <c r="X113" s="33">
        <f t="shared" si="68"/>
        <v>80.058408333333333</v>
      </c>
      <c r="Y113" s="13">
        <f t="shared" si="69"/>
        <v>3.8146639291117452</v>
      </c>
      <c r="AA113" s="12">
        <f t="shared" si="57"/>
        <v>75.715000000000003</v>
      </c>
      <c r="AB113" s="41">
        <f t="shared" si="87"/>
        <v>73.599999999999994</v>
      </c>
      <c r="AC113" s="13">
        <f t="shared" si="70"/>
        <v>2.8736413043478422</v>
      </c>
      <c r="AD113" s="13">
        <f t="shared" si="79"/>
        <v>77.11666666666666</v>
      </c>
      <c r="AE113" s="33">
        <f t="shared" si="71"/>
        <v>80.457374999999999</v>
      </c>
      <c r="AF113" s="13">
        <f t="shared" si="72"/>
        <v>4.3320185865571688</v>
      </c>
      <c r="AH113" s="12">
        <f t="shared" si="58"/>
        <v>73.108000000000004</v>
      </c>
      <c r="AI113" s="41">
        <f t="shared" si="88"/>
        <v>73.599999999999994</v>
      </c>
      <c r="AJ113" s="13">
        <f t="shared" si="59"/>
        <v>-0.66847826086954854</v>
      </c>
      <c r="AK113" s="13">
        <f t="shared" si="80"/>
        <v>77.11666666666666</v>
      </c>
      <c r="AL113" s="33">
        <f t="shared" si="73"/>
        <v>78.365312500000002</v>
      </c>
      <c r="AM113" s="13">
        <f t="shared" si="74"/>
        <v>1.6191646855413921</v>
      </c>
      <c r="AO113" s="12">
        <f t="shared" si="60"/>
        <v>73.292000000000002</v>
      </c>
      <c r="AP113" s="41">
        <f t="shared" si="89"/>
        <v>73.599999999999994</v>
      </c>
      <c r="AQ113" s="13">
        <f t="shared" si="61"/>
        <v>-0.41847826086956275</v>
      </c>
      <c r="AR113" s="13">
        <f t="shared" si="81"/>
        <v>77.11666666666666</v>
      </c>
      <c r="AS113" s="33">
        <f t="shared" si="75"/>
        <v>78.655520833333341</v>
      </c>
      <c r="AT113" s="13">
        <f t="shared" si="76"/>
        <v>1.9954884374324848</v>
      </c>
    </row>
    <row r="114" spans="1:46">
      <c r="A114" s="1">
        <v>2021</v>
      </c>
      <c r="B114" s="1">
        <v>2</v>
      </c>
      <c r="D114" s="38">
        <v>72.400000000000006</v>
      </c>
      <c r="E114" s="35">
        <v>32.299999999999997</v>
      </c>
      <c r="F114" s="35">
        <v>17.600000000000001</v>
      </c>
      <c r="G114" s="12">
        <f t="shared" si="82"/>
        <v>74.529799999999994</v>
      </c>
      <c r="H114" s="41">
        <f t="shared" si="83"/>
        <v>72.400000000000006</v>
      </c>
      <c r="I114" s="13">
        <f t="shared" si="54"/>
        <v>2.9417127071823046</v>
      </c>
      <c r="J114" s="13">
        <f t="shared" si="77"/>
        <v>77.870833333333337</v>
      </c>
      <c r="K114" s="33">
        <f t="shared" si="62"/>
        <v>81.57275833333334</v>
      </c>
      <c r="L114" s="13">
        <f t="shared" si="63"/>
        <v>4.7539301193215238</v>
      </c>
      <c r="M114" s="6">
        <f t="shared" si="84"/>
        <v>72.8</v>
      </c>
      <c r="N114" s="41">
        <f t="shared" si="85"/>
        <v>72.400000000000006</v>
      </c>
      <c r="O114" s="13">
        <f t="shared" si="55"/>
        <v>0.55248618784528958</v>
      </c>
      <c r="P114" s="13">
        <f t="shared" si="64"/>
        <v>77.870833333333337</v>
      </c>
      <c r="Q114" s="33">
        <f t="shared" si="65"/>
        <v>79.927083333333343</v>
      </c>
      <c r="R114" s="13">
        <f t="shared" si="66"/>
        <v>2.6405907218149736</v>
      </c>
      <c r="S114" s="12"/>
      <c r="T114" s="12">
        <f t="shared" si="56"/>
        <v>74.400599999999997</v>
      </c>
      <c r="U114" s="41">
        <f t="shared" si="86"/>
        <v>72.400000000000006</v>
      </c>
      <c r="V114" s="13">
        <f t="shared" si="67"/>
        <v>2.7632596685082831</v>
      </c>
      <c r="W114" s="13">
        <f t="shared" si="78"/>
        <v>77.870833333333337</v>
      </c>
      <c r="X114" s="33">
        <f t="shared" si="68"/>
        <v>81.357141666666664</v>
      </c>
      <c r="Y114" s="13">
        <f t="shared" si="69"/>
        <v>4.4770399700358325</v>
      </c>
      <c r="AA114" s="12">
        <f t="shared" si="57"/>
        <v>74.658999999999992</v>
      </c>
      <c r="AB114" s="41">
        <f t="shared" si="87"/>
        <v>72.400000000000006</v>
      </c>
      <c r="AC114" s="13">
        <f t="shared" si="70"/>
        <v>3.1201657458563403</v>
      </c>
      <c r="AD114" s="13">
        <f t="shared" si="79"/>
        <v>77.870833333333337</v>
      </c>
      <c r="AE114" s="33">
        <f t="shared" si="71"/>
        <v>81.788375000000016</v>
      </c>
      <c r="AF114" s="13">
        <f t="shared" si="72"/>
        <v>5.030820268607215</v>
      </c>
      <c r="AH114" s="12">
        <f t="shared" si="58"/>
        <v>72.712000000000003</v>
      </c>
      <c r="AI114" s="41">
        <f t="shared" si="88"/>
        <v>72.400000000000006</v>
      </c>
      <c r="AJ114" s="13">
        <f t="shared" si="59"/>
        <v>0.43093922651932814</v>
      </c>
      <c r="AK114" s="13">
        <f t="shared" si="80"/>
        <v>77.870833333333337</v>
      </c>
      <c r="AL114" s="33">
        <f t="shared" si="73"/>
        <v>79.767812500000005</v>
      </c>
      <c r="AM114" s="13">
        <f t="shared" si="74"/>
        <v>2.4360586441222125</v>
      </c>
      <c r="AO114" s="12">
        <f t="shared" si="60"/>
        <v>72.888000000000005</v>
      </c>
      <c r="AP114" s="41">
        <f t="shared" si="89"/>
        <v>72.400000000000006</v>
      </c>
      <c r="AQ114" s="13">
        <f t="shared" si="61"/>
        <v>0.67403314917126522</v>
      </c>
      <c r="AR114" s="13">
        <f t="shared" si="81"/>
        <v>77.870833333333337</v>
      </c>
      <c r="AS114" s="33">
        <f t="shared" si="75"/>
        <v>80.086354166666666</v>
      </c>
      <c r="AT114" s="13">
        <f t="shared" si="76"/>
        <v>2.8451227995077204</v>
      </c>
    </row>
    <row r="115" spans="1:46">
      <c r="A115" s="1">
        <v>2021</v>
      </c>
      <c r="B115" s="1">
        <v>3</v>
      </c>
      <c r="D115" s="38">
        <v>75.2</v>
      </c>
      <c r="E115" s="35">
        <v>54.1</v>
      </c>
      <c r="F115" s="35">
        <v>31</v>
      </c>
      <c r="G115" s="12">
        <f t="shared" si="82"/>
        <v>81.636600000000001</v>
      </c>
      <c r="H115" s="41">
        <f t="shared" si="83"/>
        <v>75.2</v>
      </c>
      <c r="I115" s="13">
        <f t="shared" si="54"/>
        <v>8.5593085106382887</v>
      </c>
      <c r="J115" s="13">
        <f t="shared" si="77"/>
        <v>78.833333333333343</v>
      </c>
      <c r="K115" s="33">
        <f t="shared" si="62"/>
        <v>83.391566666666677</v>
      </c>
      <c r="L115" s="13">
        <f t="shared" si="63"/>
        <v>5.7821141649048684</v>
      </c>
      <c r="M115" s="6">
        <f t="shared" si="84"/>
        <v>79.5</v>
      </c>
      <c r="N115" s="41">
        <f t="shared" si="85"/>
        <v>75.2</v>
      </c>
      <c r="O115" s="13">
        <f t="shared" si="55"/>
        <v>5.7180851063829579</v>
      </c>
      <c r="P115" s="13">
        <f t="shared" si="64"/>
        <v>78.833333333333343</v>
      </c>
      <c r="Q115" s="33">
        <f t="shared" si="65"/>
        <v>81.868750000000006</v>
      </c>
      <c r="R115" s="13">
        <f t="shared" si="66"/>
        <v>3.8504228329809536</v>
      </c>
      <c r="S115" s="12"/>
      <c r="T115" s="12">
        <f t="shared" si="56"/>
        <v>81.420199999999994</v>
      </c>
      <c r="U115" s="41">
        <f t="shared" si="86"/>
        <v>75.2</v>
      </c>
      <c r="V115" s="13">
        <f t="shared" si="67"/>
        <v>8.2715425531914661</v>
      </c>
      <c r="W115" s="13">
        <f t="shared" si="78"/>
        <v>78.833333333333343</v>
      </c>
      <c r="X115" s="33">
        <f t="shared" si="68"/>
        <v>83.153633333333332</v>
      </c>
      <c r="Y115" s="13">
        <f t="shared" si="69"/>
        <v>5.4802959830866627</v>
      </c>
      <c r="AA115" s="12">
        <f t="shared" si="57"/>
        <v>81.853000000000009</v>
      </c>
      <c r="AB115" s="41">
        <f t="shared" si="87"/>
        <v>75.2</v>
      </c>
      <c r="AC115" s="13">
        <f t="shared" si="70"/>
        <v>8.847074468085097</v>
      </c>
      <c r="AD115" s="13">
        <f t="shared" si="79"/>
        <v>78.833333333333343</v>
      </c>
      <c r="AE115" s="33">
        <f t="shared" si="71"/>
        <v>83.629499999999993</v>
      </c>
      <c r="AF115" s="13">
        <f t="shared" si="72"/>
        <v>6.0839323467230173</v>
      </c>
      <c r="AH115" s="12">
        <f t="shared" si="58"/>
        <v>79.344999999999999</v>
      </c>
      <c r="AI115" s="41">
        <f t="shared" si="88"/>
        <v>75.2</v>
      </c>
      <c r="AJ115" s="13">
        <f t="shared" si="59"/>
        <v>5.5119680851063606</v>
      </c>
      <c r="AK115" s="13">
        <f t="shared" si="80"/>
        <v>78.833333333333343</v>
      </c>
      <c r="AL115" s="33">
        <f t="shared" si="73"/>
        <v>81.69006250000001</v>
      </c>
      <c r="AM115" s="13">
        <f t="shared" si="74"/>
        <v>3.623757928118394</v>
      </c>
      <c r="AO115" s="12">
        <f t="shared" si="60"/>
        <v>79.655000000000001</v>
      </c>
      <c r="AP115" s="41">
        <f t="shared" si="89"/>
        <v>75.2</v>
      </c>
      <c r="AQ115" s="13">
        <f t="shared" si="61"/>
        <v>5.9242021276595551</v>
      </c>
      <c r="AR115" s="13">
        <f t="shared" si="81"/>
        <v>78.833333333333343</v>
      </c>
      <c r="AS115" s="33">
        <f t="shared" si="75"/>
        <v>82.047437500000001</v>
      </c>
      <c r="AT115" s="13">
        <f t="shared" si="76"/>
        <v>4.0770877378435415</v>
      </c>
    </row>
    <row r="116" spans="1:46">
      <c r="A116" s="1">
        <v>2021</v>
      </c>
      <c r="B116" s="1">
        <v>4</v>
      </c>
      <c r="D116" s="38">
        <v>76.400000000000006</v>
      </c>
      <c r="E116" s="35">
        <v>64.099999999999994</v>
      </c>
      <c r="F116" s="35">
        <v>42.2</v>
      </c>
      <c r="G116" s="12">
        <f t="shared" si="82"/>
        <v>84.896600000000007</v>
      </c>
      <c r="H116" s="41">
        <f t="shared" si="83"/>
        <v>76.400000000000006</v>
      </c>
      <c r="I116" s="13">
        <f t="shared" si="54"/>
        <v>11.121204188481684</v>
      </c>
      <c r="J116" s="13">
        <f t="shared" si="77"/>
        <v>80.120833333333337</v>
      </c>
      <c r="K116" s="33">
        <f t="shared" si="62"/>
        <v>85.461666666666659</v>
      </c>
      <c r="L116" s="13">
        <f t="shared" si="63"/>
        <v>6.6659732695407854</v>
      </c>
      <c r="M116" s="6">
        <f t="shared" si="84"/>
        <v>85.1</v>
      </c>
      <c r="N116" s="41">
        <f t="shared" si="85"/>
        <v>76.400000000000006</v>
      </c>
      <c r="O116" s="13">
        <f t="shared" si="55"/>
        <v>11.387434554973794</v>
      </c>
      <c r="P116" s="13">
        <f t="shared" si="64"/>
        <v>80.120833333333337</v>
      </c>
      <c r="Q116" s="33">
        <f t="shared" si="65"/>
        <v>84.004166666666677</v>
      </c>
      <c r="R116" s="13">
        <f t="shared" si="66"/>
        <v>4.8468459098237133</v>
      </c>
      <c r="S116" s="12"/>
      <c r="T116" s="12">
        <f t="shared" si="56"/>
        <v>84.640199999999993</v>
      </c>
      <c r="U116" s="41">
        <f t="shared" si="86"/>
        <v>76.400000000000006</v>
      </c>
      <c r="V116" s="13">
        <f t="shared" si="67"/>
        <v>10.785602094240815</v>
      </c>
      <c r="W116" s="13">
        <f t="shared" si="78"/>
        <v>80.120833333333337</v>
      </c>
      <c r="X116" s="33">
        <f t="shared" si="68"/>
        <v>85.198333333333338</v>
      </c>
      <c r="Y116" s="13">
        <f t="shared" si="69"/>
        <v>6.3373030318789318</v>
      </c>
      <c r="AA116" s="12">
        <f t="shared" si="57"/>
        <v>85.152999999999992</v>
      </c>
      <c r="AB116" s="41">
        <f t="shared" si="87"/>
        <v>76.400000000000006</v>
      </c>
      <c r="AC116" s="13">
        <f t="shared" si="70"/>
        <v>11.456806282722496</v>
      </c>
      <c r="AD116" s="13">
        <f t="shared" si="79"/>
        <v>80.120833333333337</v>
      </c>
      <c r="AE116" s="33">
        <f t="shared" si="71"/>
        <v>85.725000000000009</v>
      </c>
      <c r="AF116" s="13">
        <f t="shared" si="72"/>
        <v>6.9946435072026674</v>
      </c>
      <c r="AH116" s="12">
        <f t="shared" si="58"/>
        <v>84.88900000000001</v>
      </c>
      <c r="AI116" s="41">
        <f t="shared" si="88"/>
        <v>76.400000000000006</v>
      </c>
      <c r="AJ116" s="13">
        <f t="shared" si="59"/>
        <v>11.111256544502623</v>
      </c>
      <c r="AK116" s="13">
        <f t="shared" si="80"/>
        <v>80.120833333333337</v>
      </c>
      <c r="AL116" s="33">
        <f t="shared" si="73"/>
        <v>83.804124999999999</v>
      </c>
      <c r="AM116" s="13">
        <f t="shared" si="74"/>
        <v>4.5971709397264533</v>
      </c>
      <c r="AO116" s="12">
        <f t="shared" si="60"/>
        <v>85.311000000000007</v>
      </c>
      <c r="AP116" s="41">
        <f t="shared" si="89"/>
        <v>76.400000000000006</v>
      </c>
      <c r="AQ116" s="13">
        <f t="shared" si="61"/>
        <v>11.663612565445035</v>
      </c>
      <c r="AR116" s="13">
        <f t="shared" si="81"/>
        <v>80.120833333333337</v>
      </c>
      <c r="AS116" s="33">
        <f t="shared" si="75"/>
        <v>84.204208333333327</v>
      </c>
      <c r="AT116" s="13">
        <f t="shared" si="76"/>
        <v>5.0965208799209449</v>
      </c>
    </row>
    <row r="117" spans="1:46">
      <c r="A117" s="1">
        <v>2021</v>
      </c>
      <c r="B117" s="1">
        <v>5</v>
      </c>
      <c r="D117" s="38">
        <v>77.099999999999994</v>
      </c>
      <c r="E117" s="35">
        <v>57.3</v>
      </c>
      <c r="F117" s="35">
        <v>37.700000000000003</v>
      </c>
      <c r="G117" s="12">
        <f t="shared" si="82"/>
        <v>82.6798</v>
      </c>
      <c r="H117" s="41">
        <f t="shared" si="83"/>
        <v>77.099999999999994</v>
      </c>
      <c r="I117" s="13">
        <f t="shared" si="54"/>
        <v>7.2370946822308895</v>
      </c>
      <c r="J117" s="13">
        <f t="shared" si="77"/>
        <v>80.558333333333337</v>
      </c>
      <c r="K117" s="33">
        <f t="shared" si="62"/>
        <v>86.218258333333324</v>
      </c>
      <c r="L117" s="13">
        <f t="shared" si="63"/>
        <v>7.0258715216716467</v>
      </c>
      <c r="M117" s="6">
        <f t="shared" si="84"/>
        <v>82.85</v>
      </c>
      <c r="N117" s="41">
        <f t="shared" si="85"/>
        <v>77.099999999999994</v>
      </c>
      <c r="O117" s="13">
        <f t="shared" si="55"/>
        <v>7.457846952010371</v>
      </c>
      <c r="P117" s="13">
        <f t="shared" si="64"/>
        <v>80.558333333333337</v>
      </c>
      <c r="Q117" s="33">
        <f t="shared" si="65"/>
        <v>84.885416666666671</v>
      </c>
      <c r="R117" s="13">
        <f t="shared" si="66"/>
        <v>5.3713665046032872</v>
      </c>
      <c r="S117" s="12"/>
      <c r="T117" s="12">
        <f t="shared" si="56"/>
        <v>82.450599999999994</v>
      </c>
      <c r="U117" s="41">
        <f t="shared" si="86"/>
        <v>77.099999999999994</v>
      </c>
      <c r="V117" s="13">
        <f t="shared" si="67"/>
        <v>6.9398184176394153</v>
      </c>
      <c r="W117" s="13">
        <f t="shared" si="78"/>
        <v>80.558333333333337</v>
      </c>
      <c r="X117" s="33">
        <f t="shared" si="68"/>
        <v>85.945641666666646</v>
      </c>
      <c r="Y117" s="13">
        <f t="shared" si="69"/>
        <v>6.6874625012930125</v>
      </c>
      <c r="AA117" s="12">
        <f t="shared" si="57"/>
        <v>82.908999999999992</v>
      </c>
      <c r="AB117" s="41">
        <f t="shared" si="87"/>
        <v>77.099999999999994</v>
      </c>
      <c r="AC117" s="13">
        <f t="shared" si="70"/>
        <v>7.5343709468222926</v>
      </c>
      <c r="AD117" s="13">
        <f t="shared" si="79"/>
        <v>80.558333333333337</v>
      </c>
      <c r="AE117" s="33">
        <f t="shared" si="71"/>
        <v>86.490875000000003</v>
      </c>
      <c r="AF117" s="13">
        <f t="shared" si="72"/>
        <v>7.3642805420502668</v>
      </c>
      <c r="AH117" s="12">
        <f t="shared" si="58"/>
        <v>82.661500000000004</v>
      </c>
      <c r="AI117" s="41">
        <f t="shared" si="88"/>
        <v>77.099999999999994</v>
      </c>
      <c r="AJ117" s="13">
        <f t="shared" si="59"/>
        <v>7.2133592736705765</v>
      </c>
      <c r="AK117" s="13">
        <f t="shared" si="80"/>
        <v>80.558333333333337</v>
      </c>
      <c r="AL117" s="33">
        <f t="shared" si="73"/>
        <v>84.676562500000003</v>
      </c>
      <c r="AM117" s="13">
        <f t="shared" si="74"/>
        <v>5.1121082031654055</v>
      </c>
      <c r="AO117" s="12">
        <f t="shared" si="60"/>
        <v>83.038499999999999</v>
      </c>
      <c r="AP117" s="41">
        <f t="shared" si="89"/>
        <v>77.099999999999994</v>
      </c>
      <c r="AQ117" s="13">
        <f t="shared" si="61"/>
        <v>7.7023346303501938</v>
      </c>
      <c r="AR117" s="13">
        <f t="shared" si="81"/>
        <v>80.558333333333337</v>
      </c>
      <c r="AS117" s="33">
        <f t="shared" si="75"/>
        <v>85.09427083333334</v>
      </c>
      <c r="AT117" s="13">
        <f t="shared" si="76"/>
        <v>5.630624806041169</v>
      </c>
    </row>
    <row r="118" spans="1:46">
      <c r="A118" s="1">
        <v>2021</v>
      </c>
      <c r="B118" s="1">
        <v>6</v>
      </c>
      <c r="D118" s="38">
        <v>81.8</v>
      </c>
      <c r="E118" s="35">
        <v>87.5</v>
      </c>
      <c r="F118" s="35">
        <v>56.4</v>
      </c>
      <c r="G118" s="12">
        <f t="shared" si="82"/>
        <v>92.525000000000006</v>
      </c>
      <c r="H118" s="41">
        <f t="shared" si="83"/>
        <v>81.8</v>
      </c>
      <c r="I118" s="13">
        <f t="shared" si="54"/>
        <v>13.111246943765281</v>
      </c>
      <c r="J118" s="13">
        <f t="shared" si="77"/>
        <v>81.058333333333337</v>
      </c>
      <c r="K118" s="33">
        <f t="shared" si="62"/>
        <v>87.480149999999995</v>
      </c>
      <c r="L118" s="13">
        <f t="shared" si="63"/>
        <v>7.922463246633086</v>
      </c>
      <c r="M118" s="6">
        <f t="shared" si="84"/>
        <v>92.2</v>
      </c>
      <c r="N118" s="41">
        <f t="shared" si="85"/>
        <v>81.8</v>
      </c>
      <c r="O118" s="13">
        <f t="shared" si="55"/>
        <v>12.713936430317858</v>
      </c>
      <c r="P118" s="13">
        <f t="shared" si="64"/>
        <v>81.058333333333337</v>
      </c>
      <c r="Q118" s="33">
        <f t="shared" si="65"/>
        <v>86.41458333333334</v>
      </c>
      <c r="R118" s="13">
        <f t="shared" si="66"/>
        <v>6.6078955484733228</v>
      </c>
      <c r="S118" s="12"/>
      <c r="T118" s="12">
        <f t="shared" si="56"/>
        <v>92.174999999999997</v>
      </c>
      <c r="U118" s="41">
        <f t="shared" si="86"/>
        <v>81.8</v>
      </c>
      <c r="V118" s="13">
        <f t="shared" si="67"/>
        <v>12.683374083129578</v>
      </c>
      <c r="W118" s="13">
        <f t="shared" si="78"/>
        <v>81.058333333333337</v>
      </c>
      <c r="X118" s="33">
        <f t="shared" si="68"/>
        <v>87.192049999999995</v>
      </c>
      <c r="Y118" s="13">
        <f t="shared" si="69"/>
        <v>7.5670401973886925</v>
      </c>
      <c r="AA118" s="12">
        <f t="shared" si="57"/>
        <v>92.875</v>
      </c>
      <c r="AB118" s="41">
        <f t="shared" si="87"/>
        <v>81.8</v>
      </c>
      <c r="AC118" s="13">
        <f t="shared" si="70"/>
        <v>13.539119804400997</v>
      </c>
      <c r="AD118" s="13">
        <f t="shared" si="79"/>
        <v>81.058333333333337</v>
      </c>
      <c r="AE118" s="33">
        <f t="shared" si="71"/>
        <v>87.768250000000009</v>
      </c>
      <c r="AF118" s="13">
        <f t="shared" si="72"/>
        <v>8.2778862958774653</v>
      </c>
      <c r="AH118" s="12">
        <f t="shared" si="58"/>
        <v>91.918000000000006</v>
      </c>
      <c r="AI118" s="41">
        <f t="shared" si="88"/>
        <v>81.8</v>
      </c>
      <c r="AJ118" s="13">
        <f t="shared" si="59"/>
        <v>12.369193154034235</v>
      </c>
      <c r="AK118" s="13">
        <f t="shared" si="80"/>
        <v>81.058333333333337</v>
      </c>
      <c r="AL118" s="33">
        <f t="shared" si="73"/>
        <v>86.190437499999987</v>
      </c>
      <c r="AM118" s="13">
        <f t="shared" si="74"/>
        <v>6.3313714403207371</v>
      </c>
      <c r="AO118" s="12">
        <f t="shared" si="60"/>
        <v>92.481999999999999</v>
      </c>
      <c r="AP118" s="41">
        <f t="shared" si="89"/>
        <v>81.8</v>
      </c>
      <c r="AQ118" s="13">
        <f t="shared" si="61"/>
        <v>13.058679706601467</v>
      </c>
      <c r="AR118" s="13">
        <f t="shared" si="81"/>
        <v>81.058333333333337</v>
      </c>
      <c r="AS118" s="33">
        <f t="shared" si="75"/>
        <v>86.638729166666664</v>
      </c>
      <c r="AT118" s="13">
        <f t="shared" si="76"/>
        <v>6.8844196566258802</v>
      </c>
    </row>
    <row r="119" spans="1:46">
      <c r="A119" s="1">
        <v>2021</v>
      </c>
      <c r="B119" s="1">
        <v>7</v>
      </c>
      <c r="D119" s="38">
        <v>83.6</v>
      </c>
      <c r="E119" s="35">
        <v>82.4</v>
      </c>
      <c r="F119" s="35">
        <v>54.2</v>
      </c>
      <c r="G119" s="12">
        <f t="shared" si="82"/>
        <v>90.862400000000008</v>
      </c>
      <c r="H119" s="41">
        <f t="shared" si="83"/>
        <v>83.6</v>
      </c>
      <c r="I119" s="13">
        <f t="shared" si="54"/>
        <v>8.6870813397129467</v>
      </c>
      <c r="J119" s="13">
        <f t="shared" si="77"/>
        <v>82.829166666666666</v>
      </c>
      <c r="K119" s="33">
        <f t="shared" si="62"/>
        <v>90.002574999999993</v>
      </c>
      <c r="L119" s="13">
        <f t="shared" si="63"/>
        <v>8.6604859399366063</v>
      </c>
      <c r="M119" s="6">
        <f t="shared" si="84"/>
        <v>91.1</v>
      </c>
      <c r="N119" s="41">
        <f t="shared" si="85"/>
        <v>83.6</v>
      </c>
      <c r="O119" s="13">
        <f t="shared" si="55"/>
        <v>8.9712918660287215</v>
      </c>
      <c r="P119" s="13">
        <f t="shared" si="64"/>
        <v>82.829166666666666</v>
      </c>
      <c r="Q119" s="33">
        <f t="shared" si="65"/>
        <v>89.081249999999997</v>
      </c>
      <c r="R119" s="13">
        <f t="shared" si="66"/>
        <v>7.5481664067608989</v>
      </c>
      <c r="S119" s="12"/>
      <c r="T119" s="12">
        <f t="shared" si="56"/>
        <v>90.532800000000009</v>
      </c>
      <c r="U119" s="41">
        <f t="shared" si="86"/>
        <v>83.6</v>
      </c>
      <c r="V119" s="13">
        <f t="shared" si="67"/>
        <v>8.2928229665072024</v>
      </c>
      <c r="W119" s="13">
        <f t="shared" si="78"/>
        <v>82.829166666666666</v>
      </c>
      <c r="X119" s="33">
        <f t="shared" si="68"/>
        <v>89.683525000000017</v>
      </c>
      <c r="Y119" s="13">
        <f t="shared" si="69"/>
        <v>8.27529553800494</v>
      </c>
      <c r="AA119" s="12">
        <f t="shared" si="57"/>
        <v>91.192000000000007</v>
      </c>
      <c r="AB119" s="41">
        <f t="shared" si="87"/>
        <v>83.6</v>
      </c>
      <c r="AC119" s="13">
        <f t="shared" si="70"/>
        <v>9.0813397129186626</v>
      </c>
      <c r="AD119" s="13">
        <f t="shared" si="79"/>
        <v>82.829166666666666</v>
      </c>
      <c r="AE119" s="33">
        <f t="shared" si="71"/>
        <v>90.321624999999997</v>
      </c>
      <c r="AF119" s="13">
        <f t="shared" si="72"/>
        <v>9.0456763418683011</v>
      </c>
      <c r="AH119" s="12">
        <f t="shared" si="58"/>
        <v>90.829000000000008</v>
      </c>
      <c r="AI119" s="41">
        <f t="shared" si="88"/>
        <v>83.6</v>
      </c>
      <c r="AJ119" s="13">
        <f t="shared" si="59"/>
        <v>8.6471291866028821</v>
      </c>
      <c r="AK119" s="13">
        <f t="shared" si="80"/>
        <v>82.829166666666666</v>
      </c>
      <c r="AL119" s="33">
        <f t="shared" si="73"/>
        <v>88.830437500000002</v>
      </c>
      <c r="AM119" s="13">
        <f t="shared" si="74"/>
        <v>7.245359424518341</v>
      </c>
      <c r="AO119" s="12">
        <f t="shared" si="60"/>
        <v>91.371000000000009</v>
      </c>
      <c r="AP119" s="41">
        <f t="shared" si="89"/>
        <v>83.6</v>
      </c>
      <c r="AQ119" s="13">
        <f t="shared" si="61"/>
        <v>9.2954545454545752</v>
      </c>
      <c r="AR119" s="13">
        <f t="shared" si="81"/>
        <v>82.829166666666666</v>
      </c>
      <c r="AS119" s="33">
        <f t="shared" si="75"/>
        <v>89.332062499999992</v>
      </c>
      <c r="AT119" s="13">
        <f t="shared" si="76"/>
        <v>7.850973389003471</v>
      </c>
    </row>
    <row r="120" spans="1:46">
      <c r="A120" s="1">
        <v>2021</v>
      </c>
      <c r="B120" s="1">
        <v>8</v>
      </c>
      <c r="D120" s="38">
        <v>79.7</v>
      </c>
      <c r="E120" s="35">
        <v>61.3</v>
      </c>
      <c r="F120" s="35">
        <v>35.799999999999997</v>
      </c>
      <c r="G120" s="12">
        <f t="shared" si="82"/>
        <v>83.983800000000002</v>
      </c>
      <c r="H120" s="41">
        <f t="shared" si="83"/>
        <v>79.7</v>
      </c>
      <c r="I120" s="13">
        <f t="shared" si="54"/>
        <v>5.374905897114175</v>
      </c>
      <c r="J120" s="13">
        <f t="shared" si="77"/>
        <v>85.370833333333323</v>
      </c>
      <c r="K120" s="33">
        <f t="shared" si="62"/>
        <v>92.997699999999995</v>
      </c>
      <c r="L120" s="13">
        <f t="shared" si="63"/>
        <v>8.9338083849870742</v>
      </c>
      <c r="M120" s="6">
        <f t="shared" si="84"/>
        <v>81.900000000000006</v>
      </c>
      <c r="N120" s="41">
        <f t="shared" si="85"/>
        <v>79.7</v>
      </c>
      <c r="O120" s="13">
        <f t="shared" si="55"/>
        <v>2.76035131744041</v>
      </c>
      <c r="P120" s="13">
        <f t="shared" si="64"/>
        <v>85.370833333333323</v>
      </c>
      <c r="Q120" s="33">
        <f t="shared" si="65"/>
        <v>92.058333333333337</v>
      </c>
      <c r="R120" s="13">
        <f t="shared" si="66"/>
        <v>7.8334716189174713</v>
      </c>
      <c r="S120" s="12"/>
      <c r="T120" s="12">
        <f t="shared" si="56"/>
        <v>83.738599999999991</v>
      </c>
      <c r="U120" s="41">
        <f t="shared" si="86"/>
        <v>79.7</v>
      </c>
      <c r="V120" s="13">
        <f t="shared" si="67"/>
        <v>5.0672521957339853</v>
      </c>
      <c r="W120" s="13">
        <f t="shared" si="78"/>
        <v>85.370833333333323</v>
      </c>
      <c r="X120" s="33">
        <f t="shared" si="68"/>
        <v>92.641899999999978</v>
      </c>
      <c r="Y120" s="13">
        <f t="shared" si="69"/>
        <v>8.5170384108545818</v>
      </c>
      <c r="AA120" s="12">
        <f t="shared" si="57"/>
        <v>84.228999999999999</v>
      </c>
      <c r="AB120" s="41">
        <f t="shared" si="87"/>
        <v>79.7</v>
      </c>
      <c r="AC120" s="13">
        <f t="shared" si="70"/>
        <v>5.6825595984943504</v>
      </c>
      <c r="AD120" s="13">
        <f t="shared" si="79"/>
        <v>85.370833333333323</v>
      </c>
      <c r="AE120" s="33">
        <f t="shared" si="71"/>
        <v>93.353500000000011</v>
      </c>
      <c r="AF120" s="13">
        <f t="shared" si="72"/>
        <v>9.3505783591195382</v>
      </c>
      <c r="AH120" s="12">
        <f t="shared" si="58"/>
        <v>81.721000000000004</v>
      </c>
      <c r="AI120" s="41">
        <f t="shared" si="88"/>
        <v>79.7</v>
      </c>
      <c r="AJ120" s="13">
        <f t="shared" si="59"/>
        <v>2.5357590966122956</v>
      </c>
      <c r="AK120" s="13">
        <f t="shared" si="80"/>
        <v>85.370833333333323</v>
      </c>
      <c r="AL120" s="33">
        <f t="shared" si="73"/>
        <v>91.777750000000012</v>
      </c>
      <c r="AM120" s="13">
        <f t="shared" si="74"/>
        <v>7.5048074576602488</v>
      </c>
      <c r="AO120" s="12">
        <f t="shared" si="60"/>
        <v>82.078999999999994</v>
      </c>
      <c r="AP120" s="41">
        <f t="shared" si="89"/>
        <v>79.7</v>
      </c>
      <c r="AQ120" s="13">
        <f t="shared" si="61"/>
        <v>2.9849435382685101</v>
      </c>
      <c r="AR120" s="13">
        <f t="shared" si="81"/>
        <v>85.370833333333323</v>
      </c>
      <c r="AS120" s="33">
        <f t="shared" si="75"/>
        <v>92.338916666666663</v>
      </c>
      <c r="AT120" s="13">
        <f t="shared" si="76"/>
        <v>8.1621357801747223</v>
      </c>
    </row>
    <row r="121" spans="1:46">
      <c r="A121" s="1">
        <v>2021</v>
      </c>
      <c r="B121" s="1">
        <v>9</v>
      </c>
      <c r="D121" s="37">
        <v>88.2</v>
      </c>
      <c r="E121" s="35">
        <v>116.3</v>
      </c>
      <c r="F121" s="35">
        <v>74.400000000000006</v>
      </c>
      <c r="G121" s="12">
        <f t="shared" si="82"/>
        <v>101.91380000000001</v>
      </c>
      <c r="H121" s="41">
        <f t="shared" si="83"/>
        <v>88.2</v>
      </c>
      <c r="I121" s="13">
        <f t="shared" si="54"/>
        <v>15.548526077097506</v>
      </c>
      <c r="J121" s="13">
        <f t="shared" si="77"/>
        <v>88.483333333333334</v>
      </c>
      <c r="K121" s="33">
        <f t="shared" si="62"/>
        <v>96.502200000000002</v>
      </c>
      <c r="L121" s="13">
        <f t="shared" si="63"/>
        <v>9.062572989263515</v>
      </c>
      <c r="M121" s="6">
        <f t="shared" si="84"/>
        <v>101.2</v>
      </c>
      <c r="N121" s="41">
        <f t="shared" si="85"/>
        <v>88.2</v>
      </c>
      <c r="O121" s="13">
        <f t="shared" si="55"/>
        <v>14.739229024943313</v>
      </c>
      <c r="P121" s="13">
        <f t="shared" si="64"/>
        <v>88.483333333333334</v>
      </c>
      <c r="Q121" s="33">
        <f t="shared" si="65"/>
        <v>95.50833333333334</v>
      </c>
      <c r="R121" s="13">
        <f t="shared" si="66"/>
        <v>7.9393482765115948</v>
      </c>
      <c r="S121" s="12"/>
      <c r="T121" s="12">
        <f t="shared" si="56"/>
        <v>101.4486</v>
      </c>
      <c r="U121" s="41">
        <f t="shared" si="86"/>
        <v>88.2</v>
      </c>
      <c r="V121" s="13">
        <f t="shared" si="67"/>
        <v>15.021088435374153</v>
      </c>
      <c r="W121" s="13">
        <f t="shared" si="78"/>
        <v>88.483333333333334</v>
      </c>
      <c r="X121" s="33">
        <f t="shared" si="68"/>
        <v>96.103399999999979</v>
      </c>
      <c r="Y121" s="13">
        <f t="shared" si="69"/>
        <v>8.6118666415520408</v>
      </c>
      <c r="AA121" s="12">
        <f t="shared" si="57"/>
        <v>102.37899999999999</v>
      </c>
      <c r="AB121" s="41">
        <f t="shared" si="87"/>
        <v>88.2</v>
      </c>
      <c r="AC121" s="13">
        <f t="shared" si="70"/>
        <v>16.075963718820844</v>
      </c>
      <c r="AD121" s="13">
        <f t="shared" si="79"/>
        <v>88.483333333333334</v>
      </c>
      <c r="AE121" s="33">
        <f t="shared" si="71"/>
        <v>96.900999999999996</v>
      </c>
      <c r="AF121" s="13">
        <f t="shared" si="72"/>
        <v>9.5132793369749464</v>
      </c>
      <c r="AH121" s="12">
        <f t="shared" si="58"/>
        <v>100.828</v>
      </c>
      <c r="AI121" s="41">
        <f t="shared" si="88"/>
        <v>88.2</v>
      </c>
      <c r="AJ121" s="13">
        <f t="shared" si="59"/>
        <v>14.317460317460302</v>
      </c>
      <c r="AK121" s="13">
        <f t="shared" si="80"/>
        <v>88.483333333333334</v>
      </c>
      <c r="AL121" s="33">
        <f t="shared" si="73"/>
        <v>95.19325000000002</v>
      </c>
      <c r="AM121" s="13">
        <f t="shared" si="74"/>
        <v>7.5832548502543062</v>
      </c>
      <c r="AO121" s="12">
        <f t="shared" si="60"/>
        <v>101.572</v>
      </c>
      <c r="AP121" s="41">
        <f t="shared" si="89"/>
        <v>88.2</v>
      </c>
      <c r="AQ121" s="13">
        <f t="shared" si="61"/>
        <v>15.160997732426296</v>
      </c>
      <c r="AR121" s="13">
        <f t="shared" si="81"/>
        <v>88.483333333333334</v>
      </c>
      <c r="AS121" s="33">
        <f t="shared" si="75"/>
        <v>95.823416666666674</v>
      </c>
      <c r="AT121" s="13">
        <f t="shared" si="76"/>
        <v>8.2954417027688834</v>
      </c>
    </row>
    <row r="122" spans="1:46">
      <c r="A122" s="1">
        <v>2021</v>
      </c>
      <c r="B122" s="1">
        <v>10</v>
      </c>
      <c r="D122" s="38">
        <v>88.3</v>
      </c>
      <c r="E122" s="35">
        <v>91.7</v>
      </c>
      <c r="F122" s="35">
        <v>56.3</v>
      </c>
      <c r="G122" s="12">
        <f t="shared" si="82"/>
        <v>93.894199999999998</v>
      </c>
      <c r="H122" s="41">
        <f t="shared" si="83"/>
        <v>88.3</v>
      </c>
      <c r="I122" s="13">
        <f t="shared" si="54"/>
        <v>6.3354473386183514</v>
      </c>
      <c r="J122" s="13">
        <f t="shared" si="77"/>
        <v>92.479166666666643</v>
      </c>
      <c r="K122" s="33">
        <f t="shared" si="62"/>
        <v>99.938783333333333</v>
      </c>
      <c r="L122" s="13">
        <f t="shared" si="63"/>
        <v>8.0662671772922181</v>
      </c>
      <c r="M122" s="6">
        <f t="shared" si="84"/>
        <v>92.15</v>
      </c>
      <c r="N122" s="41">
        <f t="shared" si="85"/>
        <v>88.3</v>
      </c>
      <c r="O122" s="13">
        <f t="shared" si="55"/>
        <v>4.3601359003397704</v>
      </c>
      <c r="P122" s="13">
        <f t="shared" si="64"/>
        <v>92.479166666666643</v>
      </c>
      <c r="Q122" s="33">
        <f t="shared" si="65"/>
        <v>98.797916666666666</v>
      </c>
      <c r="R122" s="13">
        <f t="shared" si="66"/>
        <v>6.8326199594503407</v>
      </c>
      <c r="S122" s="12"/>
      <c r="T122" s="12">
        <f t="shared" si="56"/>
        <v>93.5274</v>
      </c>
      <c r="U122" s="41">
        <f t="shared" si="86"/>
        <v>88.3</v>
      </c>
      <c r="V122" s="13">
        <f t="shared" si="67"/>
        <v>5.9200453001132587</v>
      </c>
      <c r="W122" s="13">
        <f t="shared" si="78"/>
        <v>92.479166666666643</v>
      </c>
      <c r="X122" s="33">
        <f t="shared" si="68"/>
        <v>99.497816666666665</v>
      </c>
      <c r="Y122" s="13">
        <f t="shared" si="69"/>
        <v>7.5894390628520085</v>
      </c>
      <c r="AA122" s="12">
        <f t="shared" si="57"/>
        <v>94.260999999999996</v>
      </c>
      <c r="AB122" s="41">
        <f t="shared" si="87"/>
        <v>88.3</v>
      </c>
      <c r="AC122" s="13">
        <f t="shared" si="70"/>
        <v>6.7508493771234441</v>
      </c>
      <c r="AD122" s="13">
        <f t="shared" si="79"/>
        <v>92.479166666666643</v>
      </c>
      <c r="AE122" s="33">
        <f t="shared" si="71"/>
        <v>100.37974999999999</v>
      </c>
      <c r="AF122" s="13">
        <f t="shared" si="72"/>
        <v>8.543095291732385</v>
      </c>
      <c r="AH122" s="12">
        <f t="shared" si="58"/>
        <v>91.868499999999997</v>
      </c>
      <c r="AI122" s="41">
        <f t="shared" si="88"/>
        <v>88.3</v>
      </c>
      <c r="AJ122" s="13">
        <f t="shared" si="59"/>
        <v>4.0413363533408813</v>
      </c>
      <c r="AK122" s="13">
        <f t="shared" si="80"/>
        <v>92.479166666666643</v>
      </c>
      <c r="AL122" s="33">
        <f t="shared" si="73"/>
        <v>98.449937500000019</v>
      </c>
      <c r="AM122" s="13">
        <f t="shared" si="74"/>
        <v>6.4563415183600341</v>
      </c>
      <c r="AO122" s="12">
        <f t="shared" si="60"/>
        <v>92.4315</v>
      </c>
      <c r="AP122" s="41">
        <f t="shared" si="89"/>
        <v>88.3</v>
      </c>
      <c r="AQ122" s="13">
        <f t="shared" si="61"/>
        <v>4.6789354473386169</v>
      </c>
      <c r="AR122" s="13">
        <f t="shared" si="81"/>
        <v>92.479166666666643</v>
      </c>
      <c r="AS122" s="33">
        <f t="shared" si="75"/>
        <v>99.145895833333327</v>
      </c>
      <c r="AT122" s="13">
        <f t="shared" si="76"/>
        <v>7.20889840054069</v>
      </c>
    </row>
    <row r="123" spans="1:46">
      <c r="A123" s="1">
        <v>2021</v>
      </c>
      <c r="B123" s="1">
        <v>11</v>
      </c>
      <c r="D123" s="38">
        <v>84.4</v>
      </c>
      <c r="E123" s="35">
        <v>73.400000000000006</v>
      </c>
      <c r="F123" s="35">
        <v>49.3</v>
      </c>
      <c r="G123" s="12">
        <f t="shared" si="82"/>
        <v>87.928400000000011</v>
      </c>
      <c r="H123" s="38">
        <f t="shared" si="83"/>
        <v>84.4</v>
      </c>
      <c r="I123" s="13">
        <f t="shared" si="54"/>
        <v>4.1805687203791564</v>
      </c>
      <c r="J123" s="13">
        <f t="shared" si="77"/>
        <v>97.270833333333329</v>
      </c>
      <c r="K123" s="33">
        <f t="shared" si="62"/>
        <v>103.7557</v>
      </c>
      <c r="L123" s="13">
        <f t="shared" si="63"/>
        <v>6.6668151638466639</v>
      </c>
      <c r="M123" s="6">
        <f t="shared" si="84"/>
        <v>88.65</v>
      </c>
      <c r="N123" s="38">
        <f t="shared" si="85"/>
        <v>84.4</v>
      </c>
      <c r="O123" s="13">
        <f t="shared" si="55"/>
        <v>5.0355450236966703</v>
      </c>
      <c r="P123" s="13">
        <f t="shared" si="64"/>
        <v>97.270833333333329</v>
      </c>
      <c r="Q123" s="33">
        <f t="shared" si="65"/>
        <v>102.31458333333335</v>
      </c>
      <c r="R123" s="13">
        <f t="shared" si="66"/>
        <v>5.1852645106018542</v>
      </c>
      <c r="S123" s="12"/>
      <c r="T123" s="12">
        <f t="shared" si="56"/>
        <v>87.634799999999998</v>
      </c>
      <c r="U123" s="38">
        <f t="shared" si="86"/>
        <v>84.4</v>
      </c>
      <c r="V123" s="13">
        <f t="shared" si="67"/>
        <v>3.8327014218009481</v>
      </c>
      <c r="W123" s="13">
        <f t="shared" si="78"/>
        <v>97.270833333333329</v>
      </c>
      <c r="X123" s="33">
        <f t="shared" si="68"/>
        <v>103.2679</v>
      </c>
      <c r="Y123" s="13">
        <f t="shared" si="69"/>
        <v>6.1653287641893399</v>
      </c>
      <c r="AA123" s="12">
        <f t="shared" si="57"/>
        <v>88.222000000000008</v>
      </c>
      <c r="AB123" s="38">
        <f t="shared" si="87"/>
        <v>84.4</v>
      </c>
      <c r="AC123" s="13">
        <f t="shared" si="70"/>
        <v>4.5284360189573363</v>
      </c>
      <c r="AD123" s="13">
        <f t="shared" si="79"/>
        <v>97.270833333333329</v>
      </c>
      <c r="AE123" s="33">
        <f t="shared" si="71"/>
        <v>104.24349999999998</v>
      </c>
      <c r="AF123" s="13">
        <f t="shared" si="72"/>
        <v>7.1683015635039453</v>
      </c>
      <c r="AH123" s="12">
        <f t="shared" si="58"/>
        <v>88.403499999999994</v>
      </c>
      <c r="AI123" s="38">
        <f t="shared" si="88"/>
        <v>84.4</v>
      </c>
      <c r="AJ123" s="13">
        <f t="shared" si="59"/>
        <v>4.7434834123222629</v>
      </c>
      <c r="AK123" s="13">
        <f t="shared" si="80"/>
        <v>97.270833333333329</v>
      </c>
      <c r="AL123" s="33">
        <f t="shared" si="73"/>
        <v>101.9314375</v>
      </c>
      <c r="AM123" s="13">
        <f t="shared" si="74"/>
        <v>4.7913686014135806</v>
      </c>
      <c r="AO123" s="12">
        <f t="shared" si="60"/>
        <v>88.896500000000003</v>
      </c>
      <c r="AP123" s="38">
        <f t="shared" si="89"/>
        <v>84.4</v>
      </c>
      <c r="AQ123" s="13">
        <f t="shared" si="61"/>
        <v>5.3276066350710778</v>
      </c>
      <c r="AR123" s="13">
        <f t="shared" si="81"/>
        <v>97.270833333333329</v>
      </c>
      <c r="AS123" s="33">
        <f t="shared" si="75"/>
        <v>102.69772916666665</v>
      </c>
      <c r="AT123" s="13">
        <f t="shared" si="76"/>
        <v>5.5791604197900995</v>
      </c>
    </row>
    <row r="124" spans="1:46">
      <c r="A124" s="1">
        <v>2021</v>
      </c>
      <c r="B124" s="1">
        <v>12</v>
      </c>
      <c r="D124" s="38">
        <v>99.8</v>
      </c>
      <c r="E124" s="35">
        <v>153.69999999999999</v>
      </c>
      <c r="F124" s="35">
        <v>96.9</v>
      </c>
      <c r="G124" s="12">
        <f t="shared" si="82"/>
        <v>114.1062</v>
      </c>
      <c r="H124" s="38">
        <f t="shared" si="83"/>
        <v>99.8</v>
      </c>
      <c r="I124" s="13">
        <f t="shared" si="54"/>
        <v>14.334869739478975</v>
      </c>
      <c r="J124" s="13">
        <f t="shared" si="77"/>
        <v>101.34166666666665</v>
      </c>
      <c r="K124" s="33">
        <f t="shared" si="62"/>
        <v>107.25748333333333</v>
      </c>
      <c r="L124" s="13">
        <f t="shared" si="63"/>
        <v>5.8374969163720039</v>
      </c>
      <c r="M124" s="12">
        <f t="shared" si="84"/>
        <v>112.45</v>
      </c>
      <c r="N124" s="38">
        <f t="shared" si="85"/>
        <v>99.8</v>
      </c>
      <c r="O124" s="13">
        <f t="shared" si="55"/>
        <v>12.67535070140282</v>
      </c>
      <c r="P124" s="13">
        <f t="shared" si="64"/>
        <v>101.34166666666665</v>
      </c>
      <c r="Q124" s="33">
        <f t="shared" si="65"/>
        <v>105.61250000000003</v>
      </c>
      <c r="R124" s="13">
        <f t="shared" si="66"/>
        <v>4.2142915878628884</v>
      </c>
      <c r="S124" s="12"/>
      <c r="T124" s="12">
        <f t="shared" si="56"/>
        <v>113.4914</v>
      </c>
      <c r="U124" s="38">
        <f t="shared" si="86"/>
        <v>99.8</v>
      </c>
      <c r="V124" s="13">
        <f t="shared" si="67"/>
        <v>13.718837675350699</v>
      </c>
      <c r="W124" s="13">
        <f t="shared" si="78"/>
        <v>101.34166666666665</v>
      </c>
      <c r="X124" s="33">
        <f t="shared" si="68"/>
        <v>106.72671666666666</v>
      </c>
      <c r="Y124" s="13">
        <f t="shared" si="69"/>
        <v>5.3137570923443889</v>
      </c>
      <c r="AA124" s="12">
        <f t="shared" si="57"/>
        <v>114.721</v>
      </c>
      <c r="AB124" s="38">
        <f t="shared" si="87"/>
        <v>99.8</v>
      </c>
      <c r="AC124" s="13">
        <f t="shared" si="70"/>
        <v>14.950901803607223</v>
      </c>
      <c r="AD124" s="13">
        <f t="shared" si="79"/>
        <v>101.34166666666665</v>
      </c>
      <c r="AE124" s="33">
        <f t="shared" si="71"/>
        <v>107.78824999999999</v>
      </c>
      <c r="AF124" s="13">
        <f t="shared" si="72"/>
        <v>6.361236740399633</v>
      </c>
      <c r="AH124" s="12">
        <f t="shared" si="58"/>
        <v>111.96550000000001</v>
      </c>
      <c r="AI124" s="38">
        <f t="shared" si="88"/>
        <v>99.8</v>
      </c>
      <c r="AJ124" s="13">
        <f t="shared" si="59"/>
        <v>12.189879759519044</v>
      </c>
      <c r="AK124" s="13">
        <f t="shared" si="80"/>
        <v>101.34166666666665</v>
      </c>
      <c r="AL124" s="33">
        <f t="shared" si="73"/>
        <v>105.196375</v>
      </c>
      <c r="AM124" s="13">
        <f t="shared" si="74"/>
        <v>3.8036756845654338</v>
      </c>
      <c r="AO124" s="12">
        <f t="shared" si="60"/>
        <v>112.9345</v>
      </c>
      <c r="AP124" s="38">
        <f t="shared" si="89"/>
        <v>99.8</v>
      </c>
      <c r="AQ124" s="13">
        <f t="shared" si="61"/>
        <v>13.160821643286582</v>
      </c>
      <c r="AR124" s="13">
        <f t="shared" si="81"/>
        <v>101.34166666666665</v>
      </c>
      <c r="AS124" s="33">
        <f t="shared" si="75"/>
        <v>106.02862500000002</v>
      </c>
      <c r="AT124" s="13">
        <f t="shared" si="76"/>
        <v>4.6249074911602861</v>
      </c>
    </row>
    <row r="125" spans="1:46">
      <c r="A125" s="1">
        <v>2022</v>
      </c>
      <c r="B125" s="1">
        <v>1</v>
      </c>
      <c r="D125" s="38">
        <v>100.5</v>
      </c>
      <c r="E125" s="35">
        <v>130.6</v>
      </c>
      <c r="F125" s="35">
        <v>81.900000000000006</v>
      </c>
      <c r="G125" s="12">
        <f t="shared" si="82"/>
        <v>106.57560000000001</v>
      </c>
      <c r="H125" s="38">
        <f t="shared" si="83"/>
        <v>100.5</v>
      </c>
      <c r="I125" s="13">
        <f t="shared" si="54"/>
        <v>6.0453731343283579</v>
      </c>
      <c r="J125" s="13">
        <f t="shared" si="77"/>
        <v>104.83749999999999</v>
      </c>
      <c r="K125" s="33">
        <f t="shared" si="62"/>
        <v>110.28113333333334</v>
      </c>
      <c r="L125" s="13">
        <f t="shared" si="63"/>
        <v>5.1924486308175517</v>
      </c>
      <c r="M125" s="6">
        <f t="shared" si="84"/>
        <v>104.95</v>
      </c>
      <c r="N125" s="38">
        <f t="shared" si="85"/>
        <v>100.5</v>
      </c>
      <c r="O125" s="13">
        <f t="shared" si="55"/>
        <v>4.4278606965174134</v>
      </c>
      <c r="P125" s="13">
        <f t="shared" si="64"/>
        <v>104.83749999999999</v>
      </c>
      <c r="Q125" s="33">
        <f t="shared" si="65"/>
        <v>108.51875000000001</v>
      </c>
      <c r="R125" s="13">
        <f t="shared" si="66"/>
        <v>3.5113866698462033</v>
      </c>
      <c r="S125" s="12"/>
      <c r="T125" s="12">
        <f t="shared" si="56"/>
        <v>106.0532</v>
      </c>
      <c r="U125" s="38">
        <f t="shared" si="86"/>
        <v>100.5</v>
      </c>
      <c r="V125" s="13">
        <f t="shared" si="67"/>
        <v>5.5255721393034918</v>
      </c>
      <c r="W125" s="13">
        <f t="shared" si="78"/>
        <v>104.83749999999999</v>
      </c>
      <c r="X125" s="33">
        <f t="shared" si="68"/>
        <v>109.71326666666666</v>
      </c>
      <c r="Y125" s="13">
        <f t="shared" si="69"/>
        <v>4.6507849449544949</v>
      </c>
      <c r="AA125" s="12">
        <f t="shared" si="57"/>
        <v>107.098</v>
      </c>
      <c r="AB125" s="38">
        <f t="shared" si="87"/>
        <v>100.5</v>
      </c>
      <c r="AC125" s="13">
        <f t="shared" si="70"/>
        <v>6.565174129353224</v>
      </c>
      <c r="AD125" s="13">
        <f t="shared" si="79"/>
        <v>104.83749999999999</v>
      </c>
      <c r="AE125" s="33">
        <f t="shared" si="71"/>
        <v>110.849</v>
      </c>
      <c r="AF125" s="13">
        <f t="shared" si="72"/>
        <v>5.7341123166805943</v>
      </c>
      <c r="AH125" s="12">
        <f t="shared" si="58"/>
        <v>104.54050000000001</v>
      </c>
      <c r="AI125" s="38">
        <f t="shared" si="88"/>
        <v>100.5</v>
      </c>
      <c r="AJ125" s="13">
        <f t="shared" si="59"/>
        <v>4.0203980099502701</v>
      </c>
      <c r="AK125" s="13">
        <f t="shared" si="80"/>
        <v>104.83749999999999</v>
      </c>
      <c r="AL125" s="33">
        <f t="shared" si="73"/>
        <v>108.07356249999999</v>
      </c>
      <c r="AM125" s="13">
        <f t="shared" si="74"/>
        <v>3.0867413854775378</v>
      </c>
      <c r="AO125" s="12">
        <f t="shared" si="60"/>
        <v>105.3595</v>
      </c>
      <c r="AP125" s="38">
        <f t="shared" si="89"/>
        <v>100.5</v>
      </c>
      <c r="AQ125" s="13">
        <f t="shared" si="61"/>
        <v>4.835323383084571</v>
      </c>
      <c r="AR125" s="13">
        <f t="shared" si="81"/>
        <v>104.83749999999999</v>
      </c>
      <c r="AS125" s="33">
        <f t="shared" si="75"/>
        <v>108.9639375</v>
      </c>
      <c r="AT125" s="13">
        <f t="shared" si="76"/>
        <v>3.9360319542148545</v>
      </c>
    </row>
    <row r="126" spans="1:46">
      <c r="A126" s="1">
        <v>2022</v>
      </c>
      <c r="B126" s="1">
        <v>2</v>
      </c>
      <c r="D126" s="38">
        <v>106.5</v>
      </c>
      <c r="E126" s="35">
        <v>157.69999999999999</v>
      </c>
      <c r="F126" s="39">
        <v>97</v>
      </c>
      <c r="G126" s="12">
        <f t="shared" si="82"/>
        <v>115.4102</v>
      </c>
      <c r="H126" s="38">
        <f t="shared" si="83"/>
        <v>106.5</v>
      </c>
      <c r="I126" s="13">
        <f t="shared" si="54"/>
        <v>8.366384976525822</v>
      </c>
      <c r="J126" s="13">
        <f t="shared" si="77"/>
        <v>108.30833333333332</v>
      </c>
      <c r="K126" s="33">
        <f t="shared" si="62"/>
        <v>113.70005833333335</v>
      </c>
      <c r="L126" s="13">
        <f t="shared" si="63"/>
        <v>4.9781257213203247</v>
      </c>
      <c r="M126" s="6">
        <f t="shared" si="84"/>
        <v>112.5</v>
      </c>
      <c r="N126" s="38">
        <f t="shared" si="85"/>
        <v>106.5</v>
      </c>
      <c r="O126" s="13">
        <f t="shared" si="55"/>
        <v>5.6338028169014081</v>
      </c>
      <c r="P126" s="13">
        <f t="shared" si="64"/>
        <v>108.30833333333332</v>
      </c>
      <c r="Q126" s="33">
        <f t="shared" si="65"/>
        <v>111.88125000000001</v>
      </c>
      <c r="R126" s="13">
        <f t="shared" si="66"/>
        <v>3.2988381934292619</v>
      </c>
      <c r="S126" s="12"/>
      <c r="T126" s="12">
        <f t="shared" si="56"/>
        <v>114.7794</v>
      </c>
      <c r="U126" s="38">
        <f t="shared" si="86"/>
        <v>106.5</v>
      </c>
      <c r="V126" s="13">
        <f t="shared" si="67"/>
        <v>7.7740845070422466</v>
      </c>
      <c r="W126" s="13">
        <f t="shared" si="78"/>
        <v>108.30833333333332</v>
      </c>
      <c r="X126" s="33">
        <f t="shared" si="68"/>
        <v>113.09024166666667</v>
      </c>
      <c r="Y126" s="13">
        <f t="shared" si="69"/>
        <v>4.4150880972532178</v>
      </c>
      <c r="AA126" s="12">
        <f t="shared" si="57"/>
        <v>116.041</v>
      </c>
      <c r="AB126" s="38">
        <f t="shared" si="87"/>
        <v>106.5</v>
      </c>
      <c r="AC126" s="13">
        <f t="shared" si="70"/>
        <v>8.9586854460093974</v>
      </c>
      <c r="AD126" s="13">
        <f t="shared" si="79"/>
        <v>108.30833333333332</v>
      </c>
      <c r="AE126" s="33">
        <f t="shared" si="71"/>
        <v>114.30987499999999</v>
      </c>
      <c r="AF126" s="13">
        <f t="shared" si="72"/>
        <v>5.541163345387389</v>
      </c>
      <c r="AH126" s="12">
        <f t="shared" si="58"/>
        <v>112.015</v>
      </c>
      <c r="AI126" s="38">
        <f t="shared" si="88"/>
        <v>106.5</v>
      </c>
      <c r="AJ126" s="13">
        <f t="shared" si="59"/>
        <v>5.1784037558685583</v>
      </c>
      <c r="AK126" s="13">
        <f t="shared" si="80"/>
        <v>108.30833333333332</v>
      </c>
      <c r="AL126" s="33">
        <f t="shared" si="73"/>
        <v>111.4024375</v>
      </c>
      <c r="AM126" s="13">
        <f t="shared" si="74"/>
        <v>2.8567554050934945</v>
      </c>
      <c r="AO126" s="12">
        <f t="shared" si="60"/>
        <v>112.985</v>
      </c>
      <c r="AP126" s="38">
        <f t="shared" si="89"/>
        <v>106.5</v>
      </c>
      <c r="AQ126" s="13">
        <f t="shared" si="61"/>
        <v>6.089201877934272</v>
      </c>
      <c r="AR126" s="13">
        <f t="shared" si="81"/>
        <v>108.30833333333332</v>
      </c>
      <c r="AS126" s="33">
        <f t="shared" si="75"/>
        <v>112.36006249999998</v>
      </c>
      <c r="AT126" s="13">
        <f t="shared" si="76"/>
        <v>3.7409209817650151</v>
      </c>
    </row>
    <row r="127" spans="1:46">
      <c r="A127" s="1">
        <v>2022</v>
      </c>
      <c r="B127" s="1">
        <v>3</v>
      </c>
      <c r="D127" s="38">
        <v>115.8</v>
      </c>
      <c r="E127" s="35">
        <v>186.7</v>
      </c>
      <c r="F127" s="35">
        <v>117.2</v>
      </c>
      <c r="G127" s="12">
        <f t="shared" si="82"/>
        <v>124.8642</v>
      </c>
      <c r="H127" s="38">
        <f t="shared" si="83"/>
        <v>115.8</v>
      </c>
      <c r="I127" s="13">
        <f t="shared" si="54"/>
        <v>7.8274611398963572</v>
      </c>
      <c r="J127" s="13">
        <f t="shared" si="77"/>
        <v>111.87916666666665</v>
      </c>
      <c r="K127" s="33">
        <f t="shared" si="62"/>
        <v>116.69246666666668</v>
      </c>
      <c r="L127" s="13">
        <f t="shared" si="63"/>
        <v>4.3022308293918456</v>
      </c>
      <c r="M127" s="6">
        <f t="shared" si="84"/>
        <v>122.6</v>
      </c>
      <c r="N127" s="38">
        <f t="shared" si="85"/>
        <v>115.8</v>
      </c>
      <c r="O127" s="26">
        <f t="shared" si="55"/>
        <v>5.8721934369602877</v>
      </c>
      <c r="P127" s="13">
        <f t="shared" si="64"/>
        <v>111.87916666666665</v>
      </c>
      <c r="Q127" s="33">
        <f t="shared" si="65"/>
        <v>114.88541666666667</v>
      </c>
      <c r="R127" s="13">
        <f t="shared" si="66"/>
        <v>2.6870507616103936</v>
      </c>
      <c r="S127" s="12"/>
      <c r="T127" s="12">
        <f t="shared" si="56"/>
        <v>124.1174</v>
      </c>
      <c r="U127" s="38">
        <f t="shared" si="86"/>
        <v>115.8</v>
      </c>
      <c r="V127" s="13">
        <f t="shared" si="67"/>
        <v>7.182556131260796</v>
      </c>
      <c r="W127" s="13">
        <f t="shared" si="78"/>
        <v>111.87916666666665</v>
      </c>
      <c r="X127" s="33">
        <f t="shared" si="68"/>
        <v>116.04593333333334</v>
      </c>
      <c r="Y127" s="13">
        <f t="shared" si="69"/>
        <v>3.7243454619939769</v>
      </c>
      <c r="AA127" s="12">
        <f t="shared" si="57"/>
        <v>125.61099999999999</v>
      </c>
      <c r="AB127" s="38">
        <f t="shared" si="87"/>
        <v>115.8</v>
      </c>
      <c r="AC127" s="13">
        <f t="shared" si="70"/>
        <v>8.4723661485319468</v>
      </c>
      <c r="AD127" s="13">
        <f t="shared" si="79"/>
        <v>111.87916666666665</v>
      </c>
      <c r="AE127" s="33">
        <f t="shared" si="71"/>
        <v>117.339</v>
      </c>
      <c r="AF127" s="13">
        <f t="shared" si="72"/>
        <v>4.8801161967897002</v>
      </c>
      <c r="AH127" s="12">
        <f t="shared" si="58"/>
        <v>122.01400000000001</v>
      </c>
      <c r="AI127" s="38">
        <f t="shared" si="88"/>
        <v>115.8</v>
      </c>
      <c r="AJ127" s="26">
        <f t="shared" si="59"/>
        <v>5.3661485319516515</v>
      </c>
      <c r="AK127" s="13">
        <f t="shared" si="80"/>
        <v>111.87916666666665</v>
      </c>
      <c r="AL127" s="33">
        <f t="shared" si="73"/>
        <v>114.37656250000002</v>
      </c>
      <c r="AM127" s="13">
        <f t="shared" si="74"/>
        <v>2.2322259878589534</v>
      </c>
      <c r="AO127" s="12">
        <f t="shared" si="60"/>
        <v>123.18600000000001</v>
      </c>
      <c r="AP127" s="38">
        <f t="shared" si="89"/>
        <v>115.8</v>
      </c>
      <c r="AQ127" s="26">
        <f t="shared" si="61"/>
        <v>6.3782383419689097</v>
      </c>
      <c r="AR127" s="13">
        <f t="shared" si="81"/>
        <v>111.87916666666665</v>
      </c>
      <c r="AS127" s="33">
        <f t="shared" si="75"/>
        <v>115.39427083333332</v>
      </c>
      <c r="AT127" s="13">
        <f t="shared" si="76"/>
        <v>3.1418755353618337</v>
      </c>
    </row>
    <row r="128" spans="1:46">
      <c r="A128" s="1">
        <v>2022</v>
      </c>
      <c r="B128" s="1">
        <v>4</v>
      </c>
      <c r="D128" s="38">
        <v>131.69999999999999</v>
      </c>
      <c r="E128" s="35">
        <v>184.5</v>
      </c>
      <c r="F128" s="35">
        <v>113.9</v>
      </c>
      <c r="G128" s="12">
        <f t="shared" si="82"/>
        <v>124.14700000000001</v>
      </c>
      <c r="H128" s="38">
        <f t="shared" si="83"/>
        <v>131.69999999999999</v>
      </c>
      <c r="I128" s="13">
        <f t="shared" si="54"/>
        <v>-5.7350037965072005</v>
      </c>
      <c r="J128" s="13">
        <f t="shared" si="77"/>
        <v>115.74166666666663</v>
      </c>
      <c r="K128" s="33">
        <f t="shared" si="62"/>
        <v>119.46210833333333</v>
      </c>
      <c r="L128" s="13">
        <f t="shared" si="63"/>
        <v>3.2144358845129517</v>
      </c>
      <c r="M128" s="6">
        <f t="shared" si="84"/>
        <v>120.95</v>
      </c>
      <c r="N128" s="38">
        <f t="shared" si="85"/>
        <v>131.69999999999999</v>
      </c>
      <c r="O128" s="13">
        <f t="shared" si="55"/>
        <v>-8.1624905087319632</v>
      </c>
      <c r="P128" s="13">
        <f t="shared" si="64"/>
        <v>115.74166666666663</v>
      </c>
      <c r="Q128" s="33">
        <f t="shared" si="65"/>
        <v>117.70208333333333</v>
      </c>
      <c r="R128" s="13">
        <f t="shared" si="66"/>
        <v>1.6937864497084405</v>
      </c>
      <c r="S128" s="12"/>
      <c r="T128" s="12">
        <f t="shared" si="56"/>
        <v>123.40899999999999</v>
      </c>
      <c r="U128" s="38">
        <f t="shared" si="86"/>
        <v>131.69999999999999</v>
      </c>
      <c r="V128" s="13">
        <f t="shared" si="67"/>
        <v>-6.2953682611996982</v>
      </c>
      <c r="W128" s="13">
        <f t="shared" si="78"/>
        <v>115.74166666666663</v>
      </c>
      <c r="X128" s="33">
        <f t="shared" si="68"/>
        <v>118.78159166666667</v>
      </c>
      <c r="Y128" s="13">
        <f t="shared" si="69"/>
        <v>2.6264741882065437</v>
      </c>
      <c r="AA128" s="12">
        <f t="shared" si="57"/>
        <v>124.88500000000001</v>
      </c>
      <c r="AB128" s="38">
        <f t="shared" si="87"/>
        <v>131.69999999999999</v>
      </c>
      <c r="AC128" s="13">
        <f t="shared" si="70"/>
        <v>-5.174639331814717</v>
      </c>
      <c r="AD128" s="13">
        <f t="shared" si="79"/>
        <v>115.74166666666663</v>
      </c>
      <c r="AE128" s="33">
        <f t="shared" si="71"/>
        <v>120.142625</v>
      </c>
      <c r="AF128" s="13">
        <f t="shared" si="72"/>
        <v>3.802397580819374</v>
      </c>
      <c r="AH128" s="12">
        <f t="shared" si="58"/>
        <v>120.38050000000001</v>
      </c>
      <c r="AI128" s="38">
        <f t="shared" si="88"/>
        <v>131.69999999999999</v>
      </c>
      <c r="AJ128" s="13">
        <f t="shared" si="59"/>
        <v>-8.5949126803340761</v>
      </c>
      <c r="AK128" s="13">
        <f t="shared" si="80"/>
        <v>115.74166666666663</v>
      </c>
      <c r="AL128" s="33">
        <f t="shared" si="73"/>
        <v>117.16506250000002</v>
      </c>
      <c r="AM128" s="13">
        <f t="shared" si="74"/>
        <v>1.2298041615667472</v>
      </c>
      <c r="AO128" s="12">
        <f t="shared" si="60"/>
        <v>121.51949999999999</v>
      </c>
      <c r="AP128" s="38">
        <f t="shared" si="89"/>
        <v>131.69999999999999</v>
      </c>
      <c r="AQ128" s="13">
        <f t="shared" si="61"/>
        <v>-7.7300683371298362</v>
      </c>
      <c r="AR128" s="13">
        <f t="shared" si="81"/>
        <v>115.74166666666663</v>
      </c>
      <c r="AS128" s="33">
        <f t="shared" si="75"/>
        <v>118.23910416666666</v>
      </c>
      <c r="AT128" s="13">
        <f t="shared" si="76"/>
        <v>2.1577687378501196</v>
      </c>
    </row>
    <row r="129" spans="1:46">
      <c r="A129" s="1">
        <v>2022</v>
      </c>
      <c r="B129" s="1">
        <v>5</v>
      </c>
      <c r="D129" s="38">
        <v>136.80000000000001</v>
      </c>
      <c r="E129" s="45">
        <v>217.9</v>
      </c>
      <c r="F129" s="35">
        <v>134.80000000000001</v>
      </c>
      <c r="G129" s="12">
        <f t="shared" si="82"/>
        <v>135.03540000000001</v>
      </c>
      <c r="H129" s="38">
        <f t="shared" si="83"/>
        <v>136.80000000000001</v>
      </c>
      <c r="I129" s="13">
        <f t="shared" si="54"/>
        <v>-1.2899122807017562</v>
      </c>
      <c r="J129" s="13">
        <f t="shared" si="77"/>
        <v>119.10416666666664</v>
      </c>
      <c r="K129" s="33">
        <f t="shared" si="62"/>
        <v>122.34992500000003</v>
      </c>
      <c r="L129" s="13">
        <f t="shared" si="63"/>
        <v>2.7251425572853378</v>
      </c>
      <c r="M129" s="6">
        <f t="shared" si="84"/>
        <v>131.4</v>
      </c>
      <c r="N129" s="38">
        <f t="shared" si="85"/>
        <v>136.80000000000001</v>
      </c>
      <c r="O129" s="13">
        <f t="shared" si="55"/>
        <v>-3.9473684210526301</v>
      </c>
      <c r="P129" s="13">
        <f t="shared" si="64"/>
        <v>119.10416666666664</v>
      </c>
      <c r="Q129" s="33">
        <f t="shared" si="65"/>
        <v>120.52083333333333</v>
      </c>
      <c r="R129" s="13">
        <f t="shared" si="66"/>
        <v>1.1894350183662965</v>
      </c>
      <c r="S129" s="12"/>
      <c r="T129" s="12">
        <f t="shared" si="56"/>
        <v>134.16380000000001</v>
      </c>
      <c r="U129" s="38">
        <f t="shared" si="86"/>
        <v>136.80000000000001</v>
      </c>
      <c r="V129" s="13">
        <f t="shared" si="67"/>
        <v>-1.9270467836257268</v>
      </c>
      <c r="W129" s="13">
        <f t="shared" si="78"/>
        <v>119.10416666666664</v>
      </c>
      <c r="X129" s="33">
        <f t="shared" si="68"/>
        <v>121.63397500000001</v>
      </c>
      <c r="Y129" s="13">
        <f t="shared" si="69"/>
        <v>2.1240300857093217</v>
      </c>
      <c r="AA129" s="12">
        <f t="shared" si="57"/>
        <v>135.90700000000001</v>
      </c>
      <c r="AB129" s="38">
        <f t="shared" si="87"/>
        <v>136.80000000000001</v>
      </c>
      <c r="AC129" s="13">
        <f t="shared" si="70"/>
        <v>-0.65277777777778567</v>
      </c>
      <c r="AD129" s="13">
        <f t="shared" si="79"/>
        <v>119.10416666666664</v>
      </c>
      <c r="AE129" s="33">
        <f t="shared" si="71"/>
        <v>123.06587500000001</v>
      </c>
      <c r="AF129" s="13">
        <f t="shared" si="72"/>
        <v>3.3262550288613255</v>
      </c>
      <c r="AH129" s="12">
        <f t="shared" si="58"/>
        <v>130.726</v>
      </c>
      <c r="AI129" s="38">
        <f t="shared" si="88"/>
        <v>136.80000000000001</v>
      </c>
      <c r="AJ129" s="13">
        <f t="shared" si="59"/>
        <v>-4.4400584795321691</v>
      </c>
      <c r="AK129" s="13">
        <f t="shared" si="80"/>
        <v>119.10416666666664</v>
      </c>
      <c r="AL129" s="33">
        <f t="shared" si="73"/>
        <v>119.95562500000001</v>
      </c>
      <c r="AM129" s="13">
        <f t="shared" si="74"/>
        <v>0.71488542942105937</v>
      </c>
      <c r="AO129" s="12">
        <f t="shared" si="60"/>
        <v>132.07400000000001</v>
      </c>
      <c r="AP129" s="38">
        <f t="shared" si="89"/>
        <v>136.80000000000001</v>
      </c>
      <c r="AQ129" s="13">
        <f t="shared" si="61"/>
        <v>-3.454678362573091</v>
      </c>
      <c r="AR129" s="13">
        <f t="shared" si="81"/>
        <v>119.10416666666664</v>
      </c>
      <c r="AS129" s="33">
        <f t="shared" si="75"/>
        <v>121.08604166666669</v>
      </c>
      <c r="AT129" s="13">
        <f t="shared" si="76"/>
        <v>1.6639846073115621</v>
      </c>
    </row>
    <row r="130" spans="1:46">
      <c r="A130" s="1">
        <v>2022</v>
      </c>
      <c r="B130" s="1">
        <v>6</v>
      </c>
      <c r="D130" s="38">
        <v>119.8</v>
      </c>
      <c r="E130" s="35">
        <v>184.7</v>
      </c>
      <c r="F130" s="35">
        <v>117.6</v>
      </c>
      <c r="G130" s="12">
        <f t="shared" si="82"/>
        <v>124.2122</v>
      </c>
      <c r="H130" s="38">
        <f t="shared" si="83"/>
        <v>119.8</v>
      </c>
      <c r="I130" s="13">
        <f t="shared" si="54"/>
        <v>3.6829716193656168</v>
      </c>
      <c r="J130" s="13">
        <f t="shared" si="77"/>
        <v>122.43333333333334</v>
      </c>
      <c r="K130" s="33">
        <f t="shared" si="62"/>
        <v>125.21329166666668</v>
      </c>
      <c r="L130" s="13">
        <f t="shared" si="63"/>
        <v>2.270589436427997</v>
      </c>
      <c r="M130" s="6">
        <f t="shared" si="84"/>
        <v>122.8</v>
      </c>
      <c r="N130" s="38">
        <f t="shared" si="85"/>
        <v>119.8</v>
      </c>
      <c r="O130" s="13">
        <f t="shared" si="55"/>
        <v>2.5041736227044993</v>
      </c>
      <c r="P130" s="13">
        <f t="shared" si="64"/>
        <v>122.43333333333334</v>
      </c>
      <c r="Q130" s="33">
        <f t="shared" si="65"/>
        <v>123.25625000000001</v>
      </c>
      <c r="R130" s="13">
        <f t="shared" si="66"/>
        <v>0.67213449496324529</v>
      </c>
      <c r="S130" s="12"/>
      <c r="T130" s="12">
        <f t="shared" si="56"/>
        <v>123.4734</v>
      </c>
      <c r="U130" s="38">
        <f t="shared" si="86"/>
        <v>119.8</v>
      </c>
      <c r="V130" s="13">
        <f t="shared" si="67"/>
        <v>3.0662771285475969</v>
      </c>
      <c r="W130" s="13">
        <f t="shared" si="78"/>
        <v>122.43333333333334</v>
      </c>
      <c r="X130" s="33">
        <f t="shared" si="68"/>
        <v>124.46220833333331</v>
      </c>
      <c r="Y130" s="13">
        <f t="shared" si="69"/>
        <v>1.6571263272528967</v>
      </c>
      <c r="AA130" s="12">
        <f t="shared" si="57"/>
        <v>124.95099999999999</v>
      </c>
      <c r="AB130" s="38">
        <f t="shared" si="87"/>
        <v>119.8</v>
      </c>
      <c r="AC130" s="13">
        <f t="shared" si="70"/>
        <v>4.2996661101836366</v>
      </c>
      <c r="AD130" s="13">
        <f t="shared" si="79"/>
        <v>122.43333333333334</v>
      </c>
      <c r="AE130" s="33">
        <f t="shared" si="71"/>
        <v>125.96437500000002</v>
      </c>
      <c r="AF130" s="13">
        <f t="shared" si="72"/>
        <v>2.884052545603069</v>
      </c>
      <c r="AH130" s="12">
        <f t="shared" si="58"/>
        <v>122.21199999999999</v>
      </c>
      <c r="AI130" s="38">
        <f t="shared" si="88"/>
        <v>119.8</v>
      </c>
      <c r="AJ130" s="13">
        <f t="shared" si="59"/>
        <v>2.0133555926544062</v>
      </c>
      <c r="AK130" s="13">
        <f t="shared" si="80"/>
        <v>122.43333333333334</v>
      </c>
      <c r="AL130" s="33">
        <f t="shared" si="73"/>
        <v>122.66368749999999</v>
      </c>
      <c r="AM130" s="13">
        <f t="shared" si="74"/>
        <v>0.18814661040021008</v>
      </c>
      <c r="AO130" s="12">
        <f t="shared" si="60"/>
        <v>123.38800000000001</v>
      </c>
      <c r="AP130" s="38">
        <f t="shared" si="89"/>
        <v>119.8</v>
      </c>
      <c r="AQ130" s="13">
        <f t="shared" si="61"/>
        <v>2.9949916527546065</v>
      </c>
      <c r="AR130" s="13">
        <f t="shared" si="81"/>
        <v>122.43333333333334</v>
      </c>
      <c r="AS130" s="33">
        <f t="shared" si="75"/>
        <v>123.84881250000001</v>
      </c>
      <c r="AT130" s="13">
        <f t="shared" si="76"/>
        <v>1.1561223795262663</v>
      </c>
    </row>
    <row r="131" spans="1:46">
      <c r="A131" s="1">
        <v>2022</v>
      </c>
      <c r="B131" s="1">
        <v>7</v>
      </c>
      <c r="D131" s="38">
        <v>129.5</v>
      </c>
      <c r="E131" s="35">
        <v>207.8</v>
      </c>
      <c r="F131" s="35">
        <v>132.5</v>
      </c>
      <c r="G131" s="12">
        <f t="shared" si="82"/>
        <v>131.74279999999999</v>
      </c>
      <c r="H131" s="38">
        <f t="shared" si="83"/>
        <v>129.5</v>
      </c>
      <c r="I131" s="13">
        <f t="shared" si="54"/>
        <v>1.7318918918918911</v>
      </c>
      <c r="J131" s="13">
        <f t="shared" si="77"/>
        <v>127.42083333333333</v>
      </c>
      <c r="K131" s="33">
        <f t="shared" si="62"/>
        <v>129.41733333333335</v>
      </c>
      <c r="L131" s="13">
        <f t="shared" si="63"/>
        <v>1.5668552369118203</v>
      </c>
      <c r="M131" s="6">
        <f t="shared" si="84"/>
        <v>130.25</v>
      </c>
      <c r="N131" s="38">
        <f t="shared" si="85"/>
        <v>129.5</v>
      </c>
      <c r="O131" s="13">
        <f t="shared" si="55"/>
        <v>0.57915057915059265</v>
      </c>
      <c r="P131" s="13">
        <f t="shared" si="64"/>
        <v>127.42083333333333</v>
      </c>
      <c r="Q131" s="33">
        <f t="shared" si="65"/>
        <v>127.41250000000001</v>
      </c>
      <c r="R131" s="13">
        <f t="shared" si="66"/>
        <v>-6.5400085020144161E-3</v>
      </c>
      <c r="S131" s="12"/>
      <c r="T131" s="12">
        <f t="shared" si="56"/>
        <v>130.91160000000002</v>
      </c>
      <c r="U131" s="38">
        <f t="shared" si="86"/>
        <v>129.5</v>
      </c>
      <c r="V131" s="13">
        <f t="shared" si="67"/>
        <v>1.0900386100386186</v>
      </c>
      <c r="W131" s="13">
        <f t="shared" si="78"/>
        <v>127.42083333333333</v>
      </c>
      <c r="X131" s="33">
        <f t="shared" si="68"/>
        <v>128.61466666666666</v>
      </c>
      <c r="Y131" s="13">
        <f t="shared" si="69"/>
        <v>0.93692161799809526</v>
      </c>
      <c r="AA131" s="12">
        <f t="shared" si="57"/>
        <v>132.57400000000001</v>
      </c>
      <c r="AB131" s="38">
        <f t="shared" si="87"/>
        <v>129.5</v>
      </c>
      <c r="AC131" s="13">
        <f t="shared" si="70"/>
        <v>2.3737451737451778</v>
      </c>
      <c r="AD131" s="13">
        <f t="shared" si="79"/>
        <v>127.42083333333333</v>
      </c>
      <c r="AE131" s="33">
        <f t="shared" si="71"/>
        <v>130.22</v>
      </c>
      <c r="AF131" s="13">
        <f t="shared" si="72"/>
        <v>2.1967888558255027</v>
      </c>
      <c r="AH131" s="12">
        <f t="shared" si="58"/>
        <v>129.58750000000001</v>
      </c>
      <c r="AI131" s="38">
        <f t="shared" si="88"/>
        <v>129.5</v>
      </c>
      <c r="AJ131" s="13">
        <f t="shared" si="59"/>
        <v>6.7567567567564879E-2</v>
      </c>
      <c r="AK131" s="13">
        <f t="shared" si="80"/>
        <v>127.42083333333333</v>
      </c>
      <c r="AL131" s="33">
        <f t="shared" si="73"/>
        <v>126.77837499999998</v>
      </c>
      <c r="AM131" s="13">
        <f t="shared" si="74"/>
        <v>-0.50420195546256252</v>
      </c>
      <c r="AO131" s="12">
        <f t="shared" si="60"/>
        <v>130.91249999999999</v>
      </c>
      <c r="AP131" s="38">
        <f t="shared" si="89"/>
        <v>129.5</v>
      </c>
      <c r="AQ131" s="13">
        <f t="shared" si="61"/>
        <v>1.090733590733592</v>
      </c>
      <c r="AR131" s="13">
        <f t="shared" si="81"/>
        <v>127.42083333333333</v>
      </c>
      <c r="AS131" s="33">
        <f t="shared" si="75"/>
        <v>128.04662500000003</v>
      </c>
      <c r="AT131" s="13">
        <f t="shared" si="76"/>
        <v>0.4911219384585479</v>
      </c>
    </row>
    <row r="132" spans="1:46">
      <c r="A132" s="1">
        <v>2022</v>
      </c>
      <c r="B132" s="1">
        <v>8</v>
      </c>
      <c r="D132" s="38">
        <v>117.1</v>
      </c>
      <c r="E132" s="35">
        <v>187.6</v>
      </c>
      <c r="F132" s="35">
        <v>118.9</v>
      </c>
      <c r="G132" s="12">
        <f t="shared" si="82"/>
        <v>125.1576</v>
      </c>
      <c r="H132" s="38">
        <f t="shared" si="83"/>
        <v>117.1</v>
      </c>
      <c r="I132" s="13">
        <f t="shared" si="54"/>
        <v>6.8809564474807843</v>
      </c>
      <c r="J132" s="13">
        <f t="shared" si="77"/>
        <v>132.95416666666668</v>
      </c>
      <c r="K132" s="33">
        <f t="shared" si="62"/>
        <v>133.996275</v>
      </c>
      <c r="L132" s="13">
        <f t="shared" si="63"/>
        <v>0.78381021028548048</v>
      </c>
      <c r="M132" s="6">
        <f t="shared" si="84"/>
        <v>123.45</v>
      </c>
      <c r="N132" s="38">
        <f t="shared" si="85"/>
        <v>117.1</v>
      </c>
      <c r="O132" s="13">
        <f t="shared" si="55"/>
        <v>5.4227156276686799</v>
      </c>
      <c r="P132" s="13">
        <f t="shared" si="64"/>
        <v>132.95416666666668</v>
      </c>
      <c r="Q132" s="33">
        <f t="shared" si="65"/>
        <v>132.06458333333333</v>
      </c>
      <c r="R132" s="13">
        <f t="shared" si="66"/>
        <v>-0.66909022532828999</v>
      </c>
      <c r="S132" s="12"/>
      <c r="T132" s="12">
        <f t="shared" si="56"/>
        <v>124.4072</v>
      </c>
      <c r="U132" s="38">
        <f t="shared" si="86"/>
        <v>117.1</v>
      </c>
      <c r="V132" s="13">
        <f t="shared" si="67"/>
        <v>6.2401366353544034</v>
      </c>
      <c r="W132" s="13">
        <f t="shared" si="78"/>
        <v>132.95416666666668</v>
      </c>
      <c r="X132" s="33">
        <f t="shared" si="68"/>
        <v>133.13742499999998</v>
      </c>
      <c r="Y132" s="13">
        <f t="shared" si="69"/>
        <v>0.13783572032966163</v>
      </c>
      <c r="AA132" s="12">
        <f t="shared" si="57"/>
        <v>125.908</v>
      </c>
      <c r="AB132" s="38">
        <f t="shared" si="87"/>
        <v>117.1</v>
      </c>
      <c r="AC132" s="13">
        <f t="shared" si="70"/>
        <v>7.5217762596071651</v>
      </c>
      <c r="AD132" s="13">
        <f t="shared" si="79"/>
        <v>132.95416666666668</v>
      </c>
      <c r="AE132" s="33">
        <f t="shared" si="71"/>
        <v>134.85512500000002</v>
      </c>
      <c r="AF132" s="13">
        <f t="shared" si="72"/>
        <v>1.4297847002413135</v>
      </c>
      <c r="AH132" s="12">
        <f t="shared" si="58"/>
        <v>122.85550000000001</v>
      </c>
      <c r="AI132" s="38">
        <f t="shared" si="88"/>
        <v>117.1</v>
      </c>
      <c r="AJ132" s="13">
        <f t="shared" si="59"/>
        <v>4.9150298889837813</v>
      </c>
      <c r="AK132" s="13">
        <f t="shared" si="80"/>
        <v>132.95416666666668</v>
      </c>
      <c r="AL132" s="33">
        <f t="shared" si="73"/>
        <v>131.38393749999997</v>
      </c>
      <c r="AM132" s="13">
        <f t="shared" si="74"/>
        <v>-1.1810304302861567</v>
      </c>
      <c r="AO132" s="12">
        <f t="shared" si="60"/>
        <v>124.0445</v>
      </c>
      <c r="AP132" s="38">
        <f t="shared" si="89"/>
        <v>117.1</v>
      </c>
      <c r="AQ132" s="13">
        <f t="shared" si="61"/>
        <v>5.93040136635355</v>
      </c>
      <c r="AR132" s="13">
        <f t="shared" si="81"/>
        <v>132.95416666666668</v>
      </c>
      <c r="AS132" s="33">
        <f t="shared" si="75"/>
        <v>132.74522916666669</v>
      </c>
      <c r="AT132" s="13">
        <f t="shared" si="76"/>
        <v>-0.15715002037042325</v>
      </c>
    </row>
    <row r="133" spans="1:46">
      <c r="A133" s="1">
        <v>2022</v>
      </c>
      <c r="B133" s="1">
        <v>9</v>
      </c>
      <c r="D133" s="38">
        <v>136.5</v>
      </c>
      <c r="E133" s="35">
        <v>210.3</v>
      </c>
      <c r="F133" s="35">
        <v>135.5</v>
      </c>
      <c r="G133" s="12">
        <f t="shared" ref="G133:G141" si="90">E133*0.326+64</f>
        <v>132.55779999999999</v>
      </c>
      <c r="H133" s="38">
        <f t="shared" ref="H133:H142" si="91">D133</f>
        <v>136.5</v>
      </c>
      <c r="I133" s="13">
        <f t="shared" si="54"/>
        <v>-2.8880586080586141</v>
      </c>
      <c r="J133" s="13">
        <f t="shared" si="77"/>
        <v>136.97499999999999</v>
      </c>
      <c r="K133" s="33">
        <f t="shared" si="62"/>
        <v>136.81345833333336</v>
      </c>
      <c r="L133" s="13">
        <f t="shared" si="63"/>
        <v>-0.11793514631621349</v>
      </c>
      <c r="M133" s="6">
        <f t="shared" ref="M133:M141" si="92">F133*0.5+64</f>
        <v>131.75</v>
      </c>
      <c r="N133" s="38">
        <f t="shared" ref="N133:N142" si="93">D133</f>
        <v>136.5</v>
      </c>
      <c r="O133" s="13">
        <f t="shared" si="55"/>
        <v>-3.4798534798534746</v>
      </c>
      <c r="P133" s="13">
        <f t="shared" si="64"/>
        <v>136.97499999999999</v>
      </c>
      <c r="Q133" s="33">
        <f t="shared" si="65"/>
        <v>135.1479166666667</v>
      </c>
      <c r="R133" s="13">
        <f t="shared" si="66"/>
        <v>-1.3338808785057807</v>
      </c>
      <c r="S133" s="12"/>
      <c r="T133" s="12">
        <f t="shared" si="56"/>
        <v>131.7166</v>
      </c>
      <c r="U133" s="38">
        <f t="shared" ref="U133:U142" si="94">N133</f>
        <v>136.5</v>
      </c>
      <c r="V133" s="13">
        <f t="shared" si="67"/>
        <v>-3.5043223443223468</v>
      </c>
      <c r="W133" s="13">
        <f t="shared" si="78"/>
        <v>136.97499999999999</v>
      </c>
      <c r="X133" s="33">
        <f t="shared" si="68"/>
        <v>135.92004166666666</v>
      </c>
      <c r="Y133" s="13">
        <f t="shared" si="69"/>
        <v>-0.77018312344101503</v>
      </c>
      <c r="AA133" s="12">
        <f t="shared" si="57"/>
        <v>133.399</v>
      </c>
      <c r="AB133" s="38">
        <f t="shared" ref="AB133:AB142" si="95">U133</f>
        <v>136.5</v>
      </c>
      <c r="AC133" s="13">
        <f t="shared" si="70"/>
        <v>-2.2717948717948673</v>
      </c>
      <c r="AD133" s="13">
        <f t="shared" si="79"/>
        <v>136.97499999999999</v>
      </c>
      <c r="AE133" s="33">
        <f t="shared" si="71"/>
        <v>137.706875</v>
      </c>
      <c r="AF133" s="13">
        <f t="shared" si="72"/>
        <v>0.5343128308085312</v>
      </c>
      <c r="AH133" s="12">
        <f t="shared" si="58"/>
        <v>131.07249999999999</v>
      </c>
      <c r="AI133" s="38">
        <f t="shared" ref="AI133:AI142" si="96">AB133</f>
        <v>136.5</v>
      </c>
      <c r="AJ133" s="13">
        <f t="shared" si="59"/>
        <v>-3.9761904761904816</v>
      </c>
      <c r="AK133" s="13">
        <f t="shared" si="80"/>
        <v>136.97499999999999</v>
      </c>
      <c r="AL133" s="33">
        <f t="shared" si="73"/>
        <v>134.43643749999998</v>
      </c>
      <c r="AM133" s="13">
        <f t="shared" si="74"/>
        <v>-1.8533035225406138</v>
      </c>
      <c r="AO133" s="12">
        <f t="shared" si="60"/>
        <v>132.42750000000001</v>
      </c>
      <c r="AP133" s="38">
        <f t="shared" ref="AP133:AP142" si="97">AI133</f>
        <v>136.5</v>
      </c>
      <c r="AQ133" s="13">
        <f t="shared" si="61"/>
        <v>-2.9835164835164818</v>
      </c>
      <c r="AR133" s="13">
        <f t="shared" si="81"/>
        <v>136.97499999999999</v>
      </c>
      <c r="AS133" s="33">
        <f t="shared" si="75"/>
        <v>135.85939583333331</v>
      </c>
      <c r="AT133" s="13">
        <f t="shared" si="76"/>
        <v>-0.81445823447103294</v>
      </c>
    </row>
    <row r="134" spans="1:46">
      <c r="A134" s="1">
        <v>2022</v>
      </c>
      <c r="B134" s="1">
        <v>10</v>
      </c>
      <c r="D134" s="38">
        <v>132.69999999999999</v>
      </c>
      <c r="E134" s="35">
        <v>201.6</v>
      </c>
      <c r="F134" s="35">
        <v>130.4</v>
      </c>
      <c r="G134" s="12">
        <f t="shared" si="90"/>
        <v>129.7216</v>
      </c>
      <c r="H134" s="38">
        <f t="shared" si="91"/>
        <v>132.69999999999999</v>
      </c>
      <c r="I134" s="13">
        <f t="shared" si="54"/>
        <v>-2.2444611906556133</v>
      </c>
      <c r="J134" s="13">
        <f t="shared" si="77"/>
        <v>139.24583333333334</v>
      </c>
      <c r="K134" s="33">
        <f t="shared" si="62"/>
        <v>139.07915833333331</v>
      </c>
      <c r="L134" s="13">
        <f t="shared" si="63"/>
        <v>-0.11969837517581539</v>
      </c>
      <c r="M134" s="6">
        <f t="shared" si="92"/>
        <v>129.19999999999999</v>
      </c>
      <c r="N134" s="38">
        <f t="shared" si="93"/>
        <v>132.69999999999999</v>
      </c>
      <c r="O134" s="13">
        <f t="shared" si="55"/>
        <v>-2.6375282592313454</v>
      </c>
      <c r="P134" s="13">
        <f t="shared" si="64"/>
        <v>139.24583333333334</v>
      </c>
      <c r="Q134" s="33">
        <f t="shared" si="65"/>
        <v>137.57500000000002</v>
      </c>
      <c r="R134" s="13">
        <f t="shared" si="66"/>
        <v>-1.1999162153265956</v>
      </c>
      <c r="S134" s="12"/>
      <c r="T134" s="12">
        <f t="shared" ref="T134:T141" si="98">E134*0.322+64</f>
        <v>128.9152</v>
      </c>
      <c r="U134" s="38">
        <f t="shared" si="94"/>
        <v>132.69999999999999</v>
      </c>
      <c r="V134" s="13">
        <f t="shared" si="67"/>
        <v>-2.8521477015825099</v>
      </c>
      <c r="W134" s="13">
        <f t="shared" si="78"/>
        <v>139.24583333333334</v>
      </c>
      <c r="X134" s="33">
        <f t="shared" si="68"/>
        <v>138.15794166666666</v>
      </c>
      <c r="Y134" s="13">
        <f t="shared" si="69"/>
        <v>-0.78127412549747532</v>
      </c>
      <c r="AA134" s="12">
        <f t="shared" ref="AA134:AA141" si="99">E134*0.33+64</f>
        <v>130.52800000000002</v>
      </c>
      <c r="AB134" s="38">
        <f t="shared" si="95"/>
        <v>132.69999999999999</v>
      </c>
      <c r="AC134" s="13">
        <f t="shared" si="70"/>
        <v>-1.6367746797286884</v>
      </c>
      <c r="AD134" s="13">
        <f t="shared" si="79"/>
        <v>139.24583333333334</v>
      </c>
      <c r="AE134" s="33">
        <f t="shared" si="71"/>
        <v>140.00037499999999</v>
      </c>
      <c r="AF134" s="13">
        <f t="shared" si="72"/>
        <v>0.54187737514585876</v>
      </c>
      <c r="AH134" s="12">
        <f t="shared" ref="AH134:AH141" si="100">F134*0.495+64</f>
        <v>128.548</v>
      </c>
      <c r="AI134" s="38">
        <f t="shared" si="96"/>
        <v>132.69999999999999</v>
      </c>
      <c r="AJ134" s="13">
        <f t="shared" si="59"/>
        <v>-3.1288620949510175</v>
      </c>
      <c r="AK134" s="13">
        <f t="shared" si="80"/>
        <v>139.24583333333334</v>
      </c>
      <c r="AL134" s="33">
        <f t="shared" si="73"/>
        <v>136.83924999999999</v>
      </c>
      <c r="AM134" s="13">
        <f t="shared" si="74"/>
        <v>-1.7282982734372752</v>
      </c>
      <c r="AO134" s="12">
        <f t="shared" ref="AO134:AO141" si="101">F134*0.505+64</f>
        <v>129.852</v>
      </c>
      <c r="AP134" s="38">
        <f t="shared" si="97"/>
        <v>132.69999999999999</v>
      </c>
      <c r="AQ134" s="13">
        <f t="shared" si="61"/>
        <v>-2.1461944235116732</v>
      </c>
      <c r="AR134" s="13">
        <f t="shared" si="81"/>
        <v>139.24583333333334</v>
      </c>
      <c r="AS134" s="33">
        <f t="shared" si="75"/>
        <v>138.31074999999998</v>
      </c>
      <c r="AT134" s="13">
        <f t="shared" si="76"/>
        <v>-0.67153415721597298</v>
      </c>
    </row>
    <row r="135" spans="1:46">
      <c r="A135" s="1">
        <v>2022</v>
      </c>
      <c r="B135" s="1">
        <v>11</v>
      </c>
      <c r="D135" s="38">
        <v>120.7</v>
      </c>
      <c r="E135" s="35">
        <v>176.1</v>
      </c>
      <c r="F135" s="35">
        <v>110.5</v>
      </c>
      <c r="G135" s="12">
        <f t="shared" si="90"/>
        <v>121.40860000000001</v>
      </c>
      <c r="H135" s="38">
        <f t="shared" si="91"/>
        <v>120.7</v>
      </c>
      <c r="I135" s="13">
        <f t="shared" si="54"/>
        <v>0.58707539353770244</v>
      </c>
      <c r="J135" s="13">
        <f t="shared" si="77"/>
        <v>140.79166666666666</v>
      </c>
      <c r="K135" s="33">
        <f t="shared" si="62"/>
        <v>141.40598333333332</v>
      </c>
      <c r="L135" s="13">
        <f t="shared" si="63"/>
        <v>0.43633027522935208</v>
      </c>
      <c r="M135" s="6">
        <f t="shared" si="92"/>
        <v>119.25</v>
      </c>
      <c r="N135" s="38">
        <f t="shared" si="93"/>
        <v>120.7</v>
      </c>
      <c r="O135" s="13">
        <f t="shared" si="55"/>
        <v>-1.2013256006628126</v>
      </c>
      <c r="P135" s="13">
        <f t="shared" si="64"/>
        <v>140.79166666666666</v>
      </c>
      <c r="Q135" s="33">
        <f t="shared" si="65"/>
        <v>140.14166666666671</v>
      </c>
      <c r="R135" s="13">
        <f t="shared" si="66"/>
        <v>-0.46167505179043644</v>
      </c>
      <c r="S135" s="12"/>
      <c r="T135" s="12">
        <f t="shared" si="98"/>
        <v>120.7042</v>
      </c>
      <c r="U135" s="38">
        <f t="shared" si="94"/>
        <v>120.7</v>
      </c>
      <c r="V135" s="13">
        <f t="shared" si="67"/>
        <v>3.4797017398346952E-3</v>
      </c>
      <c r="AA135" s="12">
        <f t="shared" si="99"/>
        <v>122.113</v>
      </c>
      <c r="AB135" s="38">
        <f t="shared" si="95"/>
        <v>120.7</v>
      </c>
      <c r="AC135" s="13">
        <f t="shared" si="70"/>
        <v>1.170671085335556</v>
      </c>
      <c r="AH135" s="12">
        <f t="shared" si="100"/>
        <v>118.69749999999999</v>
      </c>
      <c r="AI135" s="38">
        <f t="shared" si="96"/>
        <v>120.7</v>
      </c>
      <c r="AJ135" s="13">
        <f t="shared" si="59"/>
        <v>-1.6590720795360454</v>
      </c>
      <c r="AM135" s="22"/>
      <c r="AO135" s="12">
        <f t="shared" si="101"/>
        <v>119.80250000000001</v>
      </c>
      <c r="AP135" s="38">
        <f t="shared" si="97"/>
        <v>120.7</v>
      </c>
      <c r="AQ135" s="13">
        <f t="shared" si="61"/>
        <v>-0.74357912178955132</v>
      </c>
      <c r="AT135" s="22"/>
    </row>
    <row r="136" spans="1:46">
      <c r="A136" s="1">
        <v>2022</v>
      </c>
      <c r="B136" s="1">
        <v>12</v>
      </c>
      <c r="D136" s="38">
        <v>143.4</v>
      </c>
      <c r="E136" s="35">
        <v>261.8</v>
      </c>
      <c r="F136" s="35">
        <v>167</v>
      </c>
      <c r="G136" s="12">
        <f t="shared" si="90"/>
        <v>149.3468</v>
      </c>
      <c r="H136" s="38">
        <f t="shared" si="91"/>
        <v>143.4</v>
      </c>
      <c r="I136" s="13">
        <f t="shared" si="54"/>
        <v>4.1470013947001405</v>
      </c>
      <c r="M136" s="6">
        <f t="shared" si="92"/>
        <v>147.5</v>
      </c>
      <c r="N136" s="38">
        <f t="shared" si="93"/>
        <v>143.4</v>
      </c>
      <c r="O136" s="13">
        <f t="shared" si="55"/>
        <v>2.8591352859135242</v>
      </c>
      <c r="S136" s="12"/>
      <c r="T136" s="12">
        <f t="shared" si="98"/>
        <v>148.2996</v>
      </c>
      <c r="U136" s="38">
        <f t="shared" si="94"/>
        <v>143.4</v>
      </c>
      <c r="V136" s="13">
        <f t="shared" si="67"/>
        <v>3.4167364016736315</v>
      </c>
      <c r="AA136" s="12">
        <f t="shared" si="99"/>
        <v>150.39400000000001</v>
      </c>
      <c r="AB136" s="38">
        <f t="shared" si="95"/>
        <v>143.4</v>
      </c>
      <c r="AC136" s="13">
        <f t="shared" si="70"/>
        <v>4.8772663877266353</v>
      </c>
      <c r="AH136" s="12">
        <f t="shared" si="100"/>
        <v>146.66500000000002</v>
      </c>
      <c r="AI136" s="38">
        <f t="shared" si="96"/>
        <v>143.4</v>
      </c>
      <c r="AJ136" s="13">
        <f t="shared" si="59"/>
        <v>2.2768479776848096</v>
      </c>
      <c r="AO136" s="12">
        <f t="shared" si="101"/>
        <v>148.33499999999998</v>
      </c>
      <c r="AP136" s="38">
        <f t="shared" si="97"/>
        <v>143.4</v>
      </c>
      <c r="AQ136" s="13">
        <f t="shared" si="61"/>
        <v>3.4414225941422387</v>
      </c>
    </row>
    <row r="137" spans="1:46">
      <c r="A137" s="1">
        <v>2023</v>
      </c>
      <c r="B137" s="1">
        <v>1</v>
      </c>
      <c r="D137" s="38">
        <v>176.6</v>
      </c>
      <c r="E137" s="35">
        <v>332</v>
      </c>
      <c r="F137" s="35">
        <v>211.3</v>
      </c>
      <c r="G137" s="12">
        <f t="shared" si="90"/>
        <v>172.232</v>
      </c>
      <c r="H137" s="38">
        <f t="shared" si="91"/>
        <v>176.6</v>
      </c>
      <c r="I137" s="13">
        <f t="shared" si="54"/>
        <v>-2.4733861834654505</v>
      </c>
      <c r="M137" s="6">
        <f t="shared" si="92"/>
        <v>169.65</v>
      </c>
      <c r="N137" s="38">
        <f t="shared" si="93"/>
        <v>176.6</v>
      </c>
      <c r="O137" s="13">
        <f t="shared" si="55"/>
        <v>-3.9354473386183315</v>
      </c>
      <c r="S137" s="12"/>
      <c r="T137" s="12">
        <f t="shared" si="98"/>
        <v>170.904</v>
      </c>
      <c r="U137" s="38">
        <f t="shared" si="94"/>
        <v>176.6</v>
      </c>
      <c r="V137" s="13">
        <f t="shared" si="67"/>
        <v>-3.2253680634201487</v>
      </c>
      <c r="AA137" s="12">
        <f t="shared" si="99"/>
        <v>173.56</v>
      </c>
      <c r="AB137" s="38">
        <f t="shared" si="95"/>
        <v>176.6</v>
      </c>
      <c r="AC137" s="13">
        <f t="shared" si="70"/>
        <v>-1.7214043035107522</v>
      </c>
      <c r="AH137" s="12">
        <f t="shared" si="100"/>
        <v>168.59350000000001</v>
      </c>
      <c r="AI137" s="38">
        <f t="shared" si="96"/>
        <v>176.6</v>
      </c>
      <c r="AJ137" s="13">
        <f t="shared" si="59"/>
        <v>-4.5336919592298841</v>
      </c>
      <c r="AO137" s="12">
        <f t="shared" si="101"/>
        <v>170.70650000000001</v>
      </c>
      <c r="AP137" s="38">
        <f t="shared" si="97"/>
        <v>176.6</v>
      </c>
      <c r="AQ137" s="13">
        <f t="shared" si="61"/>
        <v>-3.3372027180067931</v>
      </c>
    </row>
    <row r="138" spans="1:46">
      <c r="A138" s="1">
        <v>2023</v>
      </c>
      <c r="B138" s="1">
        <v>2</v>
      </c>
      <c r="D138" s="38">
        <v>163.19999999999999</v>
      </c>
      <c r="E138" s="35">
        <v>293.39999999999998</v>
      </c>
      <c r="F138" s="35">
        <v>190.9</v>
      </c>
      <c r="G138" s="12">
        <f t="shared" si="90"/>
        <v>159.64839999999998</v>
      </c>
      <c r="H138" s="38">
        <f t="shared" si="91"/>
        <v>163.19999999999999</v>
      </c>
      <c r="I138" s="13">
        <f t="shared" si="54"/>
        <v>-2.1762254901960887</v>
      </c>
      <c r="M138" s="6">
        <f t="shared" si="92"/>
        <v>159.44999999999999</v>
      </c>
      <c r="N138" s="38">
        <f t="shared" si="93"/>
        <v>163.19999999999999</v>
      </c>
      <c r="O138" s="13">
        <f t="shared" si="55"/>
        <v>-2.297794117647058</v>
      </c>
      <c r="S138" s="12"/>
      <c r="T138" s="12">
        <f t="shared" si="98"/>
        <v>158.47480000000002</v>
      </c>
      <c r="U138" s="38">
        <f t="shared" si="94"/>
        <v>163.19999999999999</v>
      </c>
      <c r="V138" s="13">
        <f t="shared" si="67"/>
        <v>-2.8953431372548835</v>
      </c>
      <c r="AA138" s="12">
        <f t="shared" si="99"/>
        <v>160.822</v>
      </c>
      <c r="AB138" s="38">
        <f t="shared" si="95"/>
        <v>163.19999999999999</v>
      </c>
      <c r="AC138" s="13">
        <f t="shared" si="70"/>
        <v>-1.4571078431372513</v>
      </c>
      <c r="AH138" s="12">
        <f t="shared" si="100"/>
        <v>158.49549999999999</v>
      </c>
      <c r="AI138" s="38">
        <f t="shared" si="96"/>
        <v>163.19999999999999</v>
      </c>
      <c r="AJ138" s="13">
        <f t="shared" si="59"/>
        <v>-2.8826593137254832</v>
      </c>
      <c r="AO138" s="12">
        <f t="shared" si="101"/>
        <v>160.40449999999998</v>
      </c>
      <c r="AP138" s="38">
        <f t="shared" si="97"/>
        <v>163.19999999999999</v>
      </c>
      <c r="AQ138" s="13">
        <f t="shared" si="61"/>
        <v>-1.7129289215686327</v>
      </c>
    </row>
    <row r="139" spans="1:46">
      <c r="A139" s="1">
        <v>2023</v>
      </c>
      <c r="B139" s="1">
        <v>3</v>
      </c>
      <c r="D139" s="38">
        <v>155.6</v>
      </c>
      <c r="E139" s="35">
        <v>258.39999999999998</v>
      </c>
      <c r="F139" s="35">
        <v>171.3</v>
      </c>
      <c r="G139" s="12">
        <f t="shared" si="90"/>
        <v>148.23840000000001</v>
      </c>
      <c r="H139" s="38">
        <f t="shared" si="91"/>
        <v>155.6</v>
      </c>
      <c r="I139" s="13">
        <f t="shared" si="54"/>
        <v>-4.7311053984575722</v>
      </c>
      <c r="M139" s="6">
        <f t="shared" si="92"/>
        <v>149.65</v>
      </c>
      <c r="N139" s="38">
        <f t="shared" si="93"/>
        <v>155.6</v>
      </c>
      <c r="O139" s="13">
        <f t="shared" si="55"/>
        <v>-3.8239074550128436</v>
      </c>
      <c r="S139" s="12"/>
      <c r="T139" s="12">
        <f t="shared" si="98"/>
        <v>147.20479999999998</v>
      </c>
      <c r="U139" s="38">
        <f t="shared" si="94"/>
        <v>155.6</v>
      </c>
      <c r="V139" s="13">
        <f t="shared" si="67"/>
        <v>-5.3953727506426787</v>
      </c>
      <c r="AA139" s="12">
        <f t="shared" si="99"/>
        <v>149.27199999999999</v>
      </c>
      <c r="AB139" s="38">
        <f t="shared" si="95"/>
        <v>155.6</v>
      </c>
      <c r="AC139" s="13">
        <f t="shared" si="70"/>
        <v>-4.066838046272494</v>
      </c>
      <c r="AH139" s="12">
        <f t="shared" si="100"/>
        <v>148.79349999999999</v>
      </c>
      <c r="AI139" s="38">
        <f t="shared" si="96"/>
        <v>155.6</v>
      </c>
      <c r="AJ139" s="13">
        <f t="shared" si="59"/>
        <v>-4.3743573264781475</v>
      </c>
      <c r="AO139" s="12">
        <f t="shared" si="101"/>
        <v>150.50650000000002</v>
      </c>
      <c r="AP139" s="38">
        <f t="shared" si="97"/>
        <v>155.6</v>
      </c>
      <c r="AQ139" s="13">
        <f t="shared" si="61"/>
        <v>-3.2734575835475397</v>
      </c>
    </row>
    <row r="140" spans="1:46">
      <c r="A140" s="1">
        <v>2023</v>
      </c>
      <c r="B140" s="1">
        <v>4</v>
      </c>
      <c r="D140" s="38">
        <v>146.4</v>
      </c>
      <c r="E140" s="35">
        <v>279.60000000000002</v>
      </c>
      <c r="F140" s="35">
        <v>176.3</v>
      </c>
      <c r="G140" s="12">
        <f t="shared" si="90"/>
        <v>155.14960000000002</v>
      </c>
      <c r="H140" s="38">
        <f t="shared" si="91"/>
        <v>146.4</v>
      </c>
      <c r="I140" s="13">
        <f t="shared" si="54"/>
        <v>5.9765027322404478</v>
      </c>
      <c r="M140" s="6">
        <f t="shared" si="92"/>
        <v>152.15</v>
      </c>
      <c r="N140" s="38">
        <f t="shared" si="93"/>
        <v>146.4</v>
      </c>
      <c r="O140" s="13">
        <f t="shared" si="55"/>
        <v>3.9275956284152898</v>
      </c>
      <c r="T140" s="12">
        <f t="shared" si="98"/>
        <v>154.03120000000001</v>
      </c>
      <c r="U140" s="38">
        <f t="shared" si="94"/>
        <v>146.4</v>
      </c>
      <c r="V140" s="13">
        <f t="shared" si="67"/>
        <v>5.2125683060109367</v>
      </c>
      <c r="AA140" s="12">
        <f t="shared" si="99"/>
        <v>156.26800000000003</v>
      </c>
      <c r="AB140" s="38">
        <f t="shared" si="95"/>
        <v>146.4</v>
      </c>
      <c r="AC140" s="13">
        <f t="shared" si="70"/>
        <v>6.7404371584699732</v>
      </c>
      <c r="AH140" s="12">
        <f t="shared" si="100"/>
        <v>151.26850000000002</v>
      </c>
      <c r="AI140" s="38">
        <f t="shared" si="96"/>
        <v>146.4</v>
      </c>
      <c r="AJ140" s="13">
        <f t="shared" si="59"/>
        <v>3.3254781420765056</v>
      </c>
      <c r="AO140" s="12">
        <f t="shared" si="101"/>
        <v>153.03149999999999</v>
      </c>
      <c r="AP140" s="38">
        <f t="shared" si="97"/>
        <v>146.4</v>
      </c>
      <c r="AQ140" s="13">
        <f t="shared" si="61"/>
        <v>4.5297131147541023</v>
      </c>
    </row>
    <row r="141" spans="1:46">
      <c r="A141" s="1">
        <v>2023</v>
      </c>
      <c r="B141" s="1">
        <v>5</v>
      </c>
      <c r="D141" s="38">
        <v>159.19999999999999</v>
      </c>
      <c r="E141" s="35">
        <v>294.10000000000002</v>
      </c>
      <c r="F141" s="35">
        <v>195.6</v>
      </c>
      <c r="G141" s="12">
        <f t="shared" si="90"/>
        <v>159.8766</v>
      </c>
      <c r="H141" s="38">
        <f t="shared" si="91"/>
        <v>159.19999999999999</v>
      </c>
      <c r="I141" s="13">
        <f t="shared" si="54"/>
        <v>0.42500000000001137</v>
      </c>
      <c r="M141" s="6">
        <f t="shared" si="92"/>
        <v>161.80000000000001</v>
      </c>
      <c r="N141" s="38">
        <f t="shared" si="93"/>
        <v>159.19999999999999</v>
      </c>
      <c r="O141" s="13">
        <f t="shared" si="55"/>
        <v>1.6331658291457387</v>
      </c>
      <c r="T141" s="12">
        <f t="shared" si="98"/>
        <v>158.7002</v>
      </c>
      <c r="U141" s="38">
        <f t="shared" si="94"/>
        <v>159.19999999999999</v>
      </c>
      <c r="V141" s="13">
        <f t="shared" si="67"/>
        <v>-0.31394472361809278</v>
      </c>
      <c r="AA141" s="12">
        <f t="shared" si="99"/>
        <v>161.053</v>
      </c>
      <c r="AB141" s="38">
        <f t="shared" si="95"/>
        <v>159.19999999999999</v>
      </c>
      <c r="AC141" s="13">
        <f t="shared" si="70"/>
        <v>1.1639447236180871</v>
      </c>
      <c r="AH141" s="12">
        <f t="shared" si="100"/>
        <v>160.822</v>
      </c>
      <c r="AI141" s="38">
        <f t="shared" si="96"/>
        <v>159.19999999999999</v>
      </c>
      <c r="AJ141" s="13">
        <f t="shared" si="59"/>
        <v>1.0188442211055388</v>
      </c>
      <c r="AO141" s="6">
        <f t="shared" si="101"/>
        <v>162.77799999999999</v>
      </c>
      <c r="AP141" s="38">
        <f t="shared" si="97"/>
        <v>159.19999999999999</v>
      </c>
      <c r="AQ141" s="13">
        <f t="shared" si="61"/>
        <v>2.2474874371859244</v>
      </c>
    </row>
    <row r="142" spans="1:46">
      <c r="A142" s="1">
        <v>2023</v>
      </c>
      <c r="B142" s="1">
        <v>6</v>
      </c>
      <c r="D142" s="38">
        <v>166.8</v>
      </c>
      <c r="E142" s="6"/>
      <c r="F142" s="6"/>
      <c r="H142" s="38">
        <f t="shared" si="91"/>
        <v>166.8</v>
      </c>
      <c r="I142" s="6"/>
      <c r="M142" s="49"/>
      <c r="N142" s="38">
        <f t="shared" si="93"/>
        <v>166.8</v>
      </c>
      <c r="O142" s="6"/>
      <c r="U142" s="38">
        <f t="shared" si="94"/>
        <v>166.8</v>
      </c>
      <c r="V142" s="6"/>
      <c r="AB142" s="38">
        <f t="shared" si="95"/>
        <v>166.8</v>
      </c>
      <c r="AC142" s="6"/>
      <c r="AH142" s="6"/>
      <c r="AI142" s="38">
        <f t="shared" si="96"/>
        <v>166.8</v>
      </c>
      <c r="AJ142" s="6"/>
      <c r="AO142" s="6"/>
      <c r="AP142" s="38">
        <f t="shared" si="97"/>
        <v>166.8</v>
      </c>
      <c r="AQ142" s="6"/>
    </row>
    <row r="143" spans="1:46">
      <c r="A143" s="1">
        <v>2023</v>
      </c>
      <c r="B143" s="1">
        <v>7</v>
      </c>
      <c r="D143" s="8"/>
      <c r="E143" s="6"/>
      <c r="F143" s="6"/>
      <c r="H143" s="8"/>
      <c r="I143" s="6"/>
      <c r="M143" s="6"/>
      <c r="N143" s="49"/>
      <c r="O143" s="6"/>
      <c r="U143" s="8"/>
      <c r="V143" s="6"/>
      <c r="Y143" s="22"/>
      <c r="AB143" s="8"/>
      <c r="AC143" s="6"/>
      <c r="AH143" s="6"/>
      <c r="AI143" s="8"/>
      <c r="AJ143" s="6"/>
      <c r="AO143" s="6"/>
      <c r="AP143" s="8"/>
      <c r="AQ143" s="6"/>
    </row>
    <row r="144" spans="1:46">
      <c r="A144" s="1">
        <v>2023</v>
      </c>
      <c r="B144" s="1">
        <v>8</v>
      </c>
      <c r="D144" s="8"/>
      <c r="E144" s="8"/>
      <c r="F144" s="8"/>
      <c r="G144" s="6"/>
      <c r="H144" s="6"/>
      <c r="L144" s="12">
        <f>AVERAGE(L11:L47)</f>
        <v>2.8702843604371444E-2</v>
      </c>
      <c r="M144" s="6"/>
      <c r="N144" s="8"/>
      <c r="O144" s="49"/>
      <c r="R144" s="12">
        <f>AVERAGE(R11:R47)</f>
        <v>0.18662294413213174</v>
      </c>
      <c r="T144" s="6"/>
      <c r="U144" s="6"/>
      <c r="Y144" s="12">
        <f>AVERAGE(Y11:Y47)</f>
        <v>-0.58813261804764516</v>
      </c>
      <c r="AA144" s="6"/>
      <c r="AB144" s="6"/>
      <c r="AF144" s="12">
        <f>AVERAGE(AF11:AF47)</f>
        <v>0.64553830525638223</v>
      </c>
      <c r="AH144" s="6"/>
      <c r="AI144" s="6"/>
      <c r="AJ144" s="6"/>
      <c r="AM144" s="12">
        <f>AVERAGE(AM11:AM47)</f>
        <v>-0.31767715811954023</v>
      </c>
      <c r="AO144" s="6"/>
      <c r="AP144" s="6"/>
      <c r="AQ144" s="6"/>
      <c r="AT144" s="12">
        <f>AVERAGE(AT11:AT47)</f>
        <v>0.69092304638380253</v>
      </c>
    </row>
    <row r="145" spans="1:43">
      <c r="A145" s="1">
        <v>2023</v>
      </c>
      <c r="B145" s="1">
        <v>9</v>
      </c>
      <c r="D145" s="8"/>
      <c r="E145" s="8"/>
      <c r="H145" s="6"/>
      <c r="M145" s="8"/>
      <c r="N145" s="6"/>
      <c r="O145" s="50"/>
      <c r="P145" s="49"/>
      <c r="T145" s="8"/>
      <c r="U145" s="6"/>
      <c r="AA145" s="8"/>
      <c r="AB145" s="6"/>
      <c r="AH145" s="8"/>
      <c r="AI145" s="6"/>
      <c r="AO145" s="8"/>
      <c r="AP145" s="6"/>
    </row>
    <row r="146" spans="1:43">
      <c r="A146" s="1">
        <v>2023</v>
      </c>
      <c r="B146" s="1">
        <v>10</v>
      </c>
      <c r="D146" s="8"/>
      <c r="E146" s="8"/>
      <c r="F146" s="8"/>
      <c r="G146" s="6"/>
      <c r="H146" s="6"/>
      <c r="M146" s="6"/>
      <c r="N146" s="8"/>
      <c r="O146" s="6"/>
      <c r="P146" s="50"/>
      <c r="Q146" s="50"/>
      <c r="T146" s="6"/>
      <c r="U146" s="6"/>
      <c r="AA146" s="6"/>
      <c r="AB146" s="6"/>
      <c r="AH146" s="6"/>
      <c r="AI146" s="6"/>
      <c r="AJ146" s="6"/>
      <c r="AO146" s="6"/>
      <c r="AP146" s="6"/>
      <c r="AQ146" s="6"/>
    </row>
    <row r="147" spans="1:43">
      <c r="A147" s="1">
        <v>2023</v>
      </c>
      <c r="B147" s="1">
        <v>11</v>
      </c>
      <c r="D147" s="8"/>
      <c r="E147" s="8"/>
      <c r="F147" s="8"/>
      <c r="G147" s="6"/>
      <c r="H147" s="6"/>
      <c r="M147" s="6"/>
      <c r="N147" s="8"/>
      <c r="O147" s="6"/>
      <c r="T147" s="6"/>
      <c r="U147" s="6"/>
      <c r="AA147" s="6"/>
      <c r="AB147" s="6"/>
      <c r="AH147" s="6"/>
      <c r="AI147" s="6"/>
      <c r="AJ147" s="6"/>
      <c r="AO147" s="6"/>
      <c r="AP147" s="6"/>
      <c r="AQ147" s="6"/>
    </row>
    <row r="148" spans="1:43">
      <c r="A148" s="1">
        <v>2023</v>
      </c>
      <c r="B148" s="1">
        <v>12</v>
      </c>
      <c r="D148" s="8"/>
      <c r="E148" s="6"/>
      <c r="F148" s="6"/>
      <c r="H148" s="8"/>
      <c r="I148" s="6"/>
      <c r="M148" s="6"/>
      <c r="N148" s="8"/>
      <c r="O148" s="6"/>
      <c r="U148" s="8"/>
      <c r="V148" s="6"/>
      <c r="AB148" s="8"/>
      <c r="AC148" s="6"/>
      <c r="AH148" s="6"/>
      <c r="AI148" s="8"/>
      <c r="AJ148" s="6"/>
      <c r="AO148" s="6"/>
      <c r="AP148" s="8"/>
      <c r="AQ148" s="6"/>
    </row>
    <row r="149" spans="1:43">
      <c r="D149" s="8"/>
      <c r="E149" s="6"/>
      <c r="F149" s="6"/>
      <c r="H149" s="8"/>
      <c r="I149" s="6"/>
      <c r="M149" s="6"/>
      <c r="N149" s="8"/>
      <c r="O149" s="6"/>
      <c r="U149" s="8"/>
      <c r="V149" s="6"/>
      <c r="AB149" s="8"/>
      <c r="AC149" s="6"/>
      <c r="AH149" s="6"/>
      <c r="AI149" s="8"/>
      <c r="AJ149" s="6"/>
      <c r="AO149" s="6"/>
      <c r="AP149" s="8"/>
      <c r="AQ149" s="6"/>
    </row>
    <row r="150" spans="1:43">
      <c r="D150" s="8"/>
      <c r="E150" s="6"/>
      <c r="F150" s="6"/>
      <c r="H150" s="8"/>
      <c r="I150" s="6"/>
      <c r="M150" s="6"/>
      <c r="N150" s="8"/>
      <c r="O150" s="6"/>
      <c r="U150" s="8"/>
      <c r="V150" s="6"/>
      <c r="AB150" s="8"/>
      <c r="AC150" s="6"/>
      <c r="AH150" s="6"/>
      <c r="AI150" s="8"/>
      <c r="AJ150" s="6"/>
      <c r="AO150" s="6"/>
      <c r="AP150" s="8"/>
      <c r="AQ150" s="6"/>
    </row>
    <row r="151" spans="1:43">
      <c r="D151" s="8"/>
      <c r="E151" s="6"/>
      <c r="F151" s="6"/>
      <c r="H151" s="8"/>
      <c r="I151" s="6"/>
      <c r="M151" s="6"/>
      <c r="N151" s="8"/>
      <c r="O151" s="6"/>
      <c r="U151" s="8"/>
      <c r="V151" s="6"/>
      <c r="AB151" s="8"/>
      <c r="AC151" s="6"/>
      <c r="AH151" s="6"/>
      <c r="AI151" s="8"/>
      <c r="AJ151" s="6"/>
      <c r="AO151" s="6"/>
      <c r="AP151" s="8"/>
      <c r="AQ151" s="6"/>
    </row>
    <row r="152" spans="1:43">
      <c r="D152" s="8"/>
      <c r="E152" s="6"/>
      <c r="F152" s="6"/>
      <c r="H152" s="8"/>
      <c r="I152" s="6"/>
      <c r="M152" s="6"/>
      <c r="N152" s="8"/>
      <c r="O152" s="6"/>
      <c r="U152" s="8"/>
      <c r="V152" s="6"/>
      <c r="AB152" s="8"/>
      <c r="AC152" s="6"/>
      <c r="AH152" s="6"/>
      <c r="AI152" s="8"/>
      <c r="AJ152" s="6"/>
      <c r="AO152" s="6"/>
      <c r="AP152" s="8"/>
      <c r="AQ152" s="6"/>
    </row>
    <row r="153" spans="1:43">
      <c r="D153" s="8"/>
      <c r="E153" s="6"/>
      <c r="F153" s="6"/>
      <c r="H153" s="8"/>
      <c r="I153" s="6"/>
      <c r="M153" s="6"/>
      <c r="N153" s="8"/>
      <c r="O153" s="6"/>
      <c r="U153" s="8"/>
      <c r="V153" s="6"/>
      <c r="AB153" s="8"/>
      <c r="AC153" s="6"/>
      <c r="AH153" s="6"/>
      <c r="AI153" s="8"/>
      <c r="AJ153" s="6"/>
      <c r="AO153" s="6"/>
      <c r="AP153" s="8"/>
      <c r="AQ153" s="6"/>
    </row>
    <row r="154" spans="1:43">
      <c r="D154" s="8"/>
      <c r="E154" s="6"/>
      <c r="F154" s="6"/>
      <c r="H154" s="8"/>
      <c r="I154" s="6"/>
      <c r="M154" s="6"/>
      <c r="N154" s="8"/>
      <c r="O154" s="6"/>
      <c r="U154" s="8"/>
      <c r="V154" s="6"/>
      <c r="AB154" s="8"/>
      <c r="AC154" s="6"/>
      <c r="AH154" s="6"/>
      <c r="AI154" s="8"/>
      <c r="AJ154" s="6"/>
      <c r="AO154" s="6"/>
      <c r="AP154" s="8"/>
      <c r="AQ154" s="6"/>
    </row>
    <row r="155" spans="1:43">
      <c r="D155" s="8"/>
      <c r="E155" s="6"/>
      <c r="F155" s="6"/>
      <c r="H155" s="8"/>
      <c r="I155" s="6"/>
      <c r="M155" s="6"/>
      <c r="N155" s="8"/>
      <c r="O155" s="6"/>
      <c r="U155" s="8"/>
      <c r="V155" s="6"/>
      <c r="AB155" s="8"/>
      <c r="AC155" s="6"/>
      <c r="AH155" s="6"/>
      <c r="AI155" s="8"/>
      <c r="AJ155" s="6"/>
      <c r="AO155" s="6"/>
      <c r="AP155" s="8"/>
      <c r="AQ155" s="6"/>
    </row>
    <row r="156" spans="1:43">
      <c r="D156" s="8"/>
      <c r="E156" s="6"/>
      <c r="F156" s="6"/>
      <c r="H156" s="8"/>
      <c r="I156" s="6"/>
      <c r="M156" s="6"/>
      <c r="N156" s="8"/>
      <c r="O156" s="6"/>
      <c r="U156" s="8"/>
      <c r="V156" s="6"/>
      <c r="AB156" s="8"/>
      <c r="AC156" s="6"/>
      <c r="AH156" s="6"/>
      <c r="AI156" s="8"/>
      <c r="AJ156" s="6"/>
      <c r="AO156" s="6"/>
      <c r="AP156" s="8"/>
      <c r="AQ156" s="6"/>
    </row>
    <row r="157" spans="1:43">
      <c r="D157" s="8"/>
      <c r="E157" s="6"/>
      <c r="F157" s="6"/>
      <c r="H157" s="8"/>
      <c r="I157" s="8" t="s">
        <v>76</v>
      </c>
      <c r="M157" s="6"/>
      <c r="N157" s="8"/>
      <c r="O157" s="8" t="s">
        <v>76</v>
      </c>
      <c r="U157" s="8"/>
      <c r="V157" s="8" t="s">
        <v>76</v>
      </c>
      <c r="AB157" s="8"/>
      <c r="AC157" s="8" t="s">
        <v>76</v>
      </c>
      <c r="AH157" s="6"/>
      <c r="AI157" s="8"/>
      <c r="AJ157" s="8" t="s">
        <v>76</v>
      </c>
      <c r="AO157" s="6"/>
      <c r="AP157" s="8"/>
      <c r="AQ157" s="8" t="s">
        <v>76</v>
      </c>
    </row>
    <row r="158" spans="1:43">
      <c r="D158" s="8"/>
      <c r="E158" s="6"/>
      <c r="F158" s="6"/>
      <c r="H158" s="8"/>
      <c r="I158" s="8" t="s">
        <v>77</v>
      </c>
      <c r="M158" s="6"/>
      <c r="N158" s="8"/>
      <c r="O158" s="8" t="s">
        <v>77</v>
      </c>
      <c r="U158" s="8"/>
      <c r="V158" s="8" t="s">
        <v>77</v>
      </c>
      <c r="AB158" s="8"/>
      <c r="AC158" s="8" t="s">
        <v>77</v>
      </c>
      <c r="AH158" s="6"/>
      <c r="AI158" s="8"/>
      <c r="AJ158" s="8" t="s">
        <v>77</v>
      </c>
      <c r="AO158" s="6"/>
      <c r="AP158" s="8"/>
      <c r="AQ158" s="8" t="s">
        <v>77</v>
      </c>
    </row>
    <row r="159" spans="1:43">
      <c r="D159" s="8"/>
      <c r="E159" s="6"/>
      <c r="F159" s="6"/>
      <c r="H159" s="8"/>
      <c r="I159" s="8" t="s">
        <v>78</v>
      </c>
      <c r="M159" s="6"/>
      <c r="N159" s="8"/>
      <c r="O159" s="8" t="s">
        <v>78</v>
      </c>
      <c r="U159" s="8"/>
      <c r="V159" s="8" t="s">
        <v>78</v>
      </c>
      <c r="AB159" s="8"/>
      <c r="AC159" s="8" t="s">
        <v>78</v>
      </c>
      <c r="AH159" s="6"/>
      <c r="AI159" s="8"/>
      <c r="AJ159" s="8" t="s">
        <v>78</v>
      </c>
      <c r="AO159" s="6"/>
      <c r="AP159" s="8"/>
      <c r="AQ159" s="8" t="s">
        <v>78</v>
      </c>
    </row>
    <row r="160" spans="1:43">
      <c r="D160" s="8"/>
      <c r="E160" s="6"/>
      <c r="F160" s="6"/>
      <c r="H160" s="8"/>
      <c r="I160" s="6">
        <v>-0.4</v>
      </c>
      <c r="M160" s="6"/>
      <c r="N160" s="8"/>
      <c r="O160" s="6">
        <v>-0.4</v>
      </c>
      <c r="U160" s="8"/>
      <c r="V160" s="6">
        <v>-0.4</v>
      </c>
      <c r="AB160" s="8"/>
      <c r="AC160" s="6">
        <v>-0.4</v>
      </c>
      <c r="AH160" s="6"/>
      <c r="AI160" s="8"/>
      <c r="AJ160" s="6">
        <v>-0.4</v>
      </c>
      <c r="AO160" s="6"/>
      <c r="AP160" s="8"/>
      <c r="AQ160" s="6">
        <v>-0.4</v>
      </c>
    </row>
    <row r="161" spans="4:43">
      <c r="D161" s="8"/>
      <c r="E161" s="6"/>
      <c r="F161" s="6"/>
      <c r="H161" s="8"/>
      <c r="I161" s="6"/>
      <c r="M161" s="6"/>
      <c r="N161" s="8"/>
      <c r="O161" s="6"/>
      <c r="U161" s="8"/>
      <c r="V161" s="6"/>
      <c r="AB161" s="8"/>
      <c r="AC161" s="6"/>
      <c r="AH161" s="6"/>
      <c r="AI161" s="8"/>
      <c r="AJ161" s="6"/>
      <c r="AO161" s="6"/>
      <c r="AP161" s="8"/>
      <c r="AQ161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41C3-BACD-4A5A-9772-3B1383DFCE7A}">
  <dimension ref="A1:AR200"/>
  <sheetViews>
    <sheetView topLeftCell="A119" workbookViewId="0">
      <selection activeCell="F146" sqref="F146:G146"/>
    </sheetView>
  </sheetViews>
  <sheetFormatPr defaultRowHeight="15"/>
  <cols>
    <col min="8" max="8" width="12.140625" customWidth="1"/>
    <col min="9" max="9" width="10.28515625" customWidth="1"/>
    <col min="10" max="10" width="11.28515625" customWidth="1"/>
    <col min="14" max="14" width="12.140625" customWidth="1"/>
    <col min="15" max="15" width="10.28515625" customWidth="1"/>
    <col min="16" max="16" width="11.28515625" customWidth="1"/>
    <col min="21" max="21" width="12.140625" customWidth="1"/>
    <col min="22" max="22" width="10.28515625" customWidth="1"/>
    <col min="23" max="23" width="11.28515625" customWidth="1"/>
    <col min="28" max="28" width="12.140625" customWidth="1"/>
    <col min="29" max="29" width="10.28515625" customWidth="1"/>
    <col min="30" max="30" width="11.28515625" customWidth="1"/>
    <col min="35" max="35" width="12.140625" customWidth="1"/>
    <col min="36" max="36" width="10.28515625" customWidth="1"/>
    <col min="37" max="37" width="11.28515625" customWidth="1"/>
    <col min="42" max="42" width="12.140625" customWidth="1"/>
    <col min="43" max="43" width="10.28515625" customWidth="1"/>
    <col min="44" max="44" width="11.28515625" customWidth="1"/>
  </cols>
  <sheetData>
    <row r="1" spans="1:44">
      <c r="D1" s="38" t="s">
        <v>3</v>
      </c>
      <c r="E1" s="6" t="s">
        <v>8</v>
      </c>
      <c r="F1" s="24" t="s">
        <v>5</v>
      </c>
      <c r="G1" s="18" t="s">
        <v>244</v>
      </c>
      <c r="H1" s="6" t="s">
        <v>235</v>
      </c>
      <c r="I1" s="6" t="s">
        <v>235</v>
      </c>
      <c r="J1" s="18" t="s">
        <v>189</v>
      </c>
      <c r="K1" s="6" t="s">
        <v>9</v>
      </c>
      <c r="L1" s="24" t="s">
        <v>5</v>
      </c>
      <c r="M1" s="18" t="s">
        <v>245</v>
      </c>
      <c r="N1" s="6" t="s">
        <v>235</v>
      </c>
      <c r="O1" s="6" t="s">
        <v>235</v>
      </c>
      <c r="P1" s="18" t="s">
        <v>189</v>
      </c>
      <c r="R1" s="6" t="s">
        <v>8</v>
      </c>
      <c r="S1" s="24" t="s">
        <v>5</v>
      </c>
      <c r="T1" s="18" t="s">
        <v>244</v>
      </c>
      <c r="U1" s="6" t="s">
        <v>235</v>
      </c>
      <c r="V1" s="6" t="s">
        <v>235</v>
      </c>
      <c r="W1" s="18" t="s">
        <v>189</v>
      </c>
      <c r="Y1" s="6" t="s">
        <v>8</v>
      </c>
      <c r="Z1" s="24" t="s">
        <v>5</v>
      </c>
      <c r="AA1" s="18" t="s">
        <v>244</v>
      </c>
      <c r="AB1" s="6" t="s">
        <v>235</v>
      </c>
      <c r="AC1" s="6" t="s">
        <v>235</v>
      </c>
      <c r="AD1" s="18" t="s">
        <v>189</v>
      </c>
      <c r="AF1" s="6" t="s">
        <v>9</v>
      </c>
      <c r="AG1" s="24" t="s">
        <v>5</v>
      </c>
      <c r="AH1" s="18" t="s">
        <v>245</v>
      </c>
      <c r="AI1" s="6" t="s">
        <v>235</v>
      </c>
      <c r="AJ1" s="6" t="s">
        <v>235</v>
      </c>
      <c r="AK1" s="18" t="s">
        <v>189</v>
      </c>
      <c r="AM1" s="6" t="s">
        <v>9</v>
      </c>
      <c r="AN1" s="24" t="s">
        <v>5</v>
      </c>
      <c r="AO1" s="18" t="s">
        <v>245</v>
      </c>
      <c r="AP1" s="6" t="s">
        <v>235</v>
      </c>
      <c r="AQ1" s="6" t="s">
        <v>235</v>
      </c>
      <c r="AR1" s="18" t="s">
        <v>189</v>
      </c>
    </row>
    <row r="2" spans="1:44">
      <c r="D2" s="38" t="s">
        <v>0</v>
      </c>
      <c r="E2" s="6"/>
      <c r="F2" s="24" t="s">
        <v>8</v>
      </c>
      <c r="G2" s="18" t="s">
        <v>13</v>
      </c>
      <c r="H2" s="6" t="s">
        <v>8</v>
      </c>
      <c r="I2" s="6" t="s">
        <v>5</v>
      </c>
      <c r="J2" s="18" t="s">
        <v>13</v>
      </c>
      <c r="K2" s="6"/>
      <c r="L2" s="24" t="s">
        <v>9</v>
      </c>
      <c r="M2" s="18" t="s">
        <v>13</v>
      </c>
      <c r="N2" s="6" t="s">
        <v>9</v>
      </c>
      <c r="O2" s="6" t="s">
        <v>5</v>
      </c>
      <c r="P2" s="18" t="s">
        <v>13</v>
      </c>
      <c r="R2" s="6"/>
      <c r="S2" s="24" t="s">
        <v>8</v>
      </c>
      <c r="T2" s="18" t="s">
        <v>13</v>
      </c>
      <c r="U2" s="6" t="s">
        <v>8</v>
      </c>
      <c r="V2" s="6" t="s">
        <v>5</v>
      </c>
      <c r="W2" s="18" t="s">
        <v>13</v>
      </c>
      <c r="Y2" s="6"/>
      <c r="Z2" s="24" t="s">
        <v>8</v>
      </c>
      <c r="AA2" s="18" t="s">
        <v>13</v>
      </c>
      <c r="AB2" s="6" t="s">
        <v>8</v>
      </c>
      <c r="AC2" s="6" t="s">
        <v>5</v>
      </c>
      <c r="AD2" s="18" t="s">
        <v>13</v>
      </c>
      <c r="AF2" s="6"/>
      <c r="AG2" s="24" t="s">
        <v>9</v>
      </c>
      <c r="AH2" s="18" t="s">
        <v>13</v>
      </c>
      <c r="AI2" s="6" t="s">
        <v>9</v>
      </c>
      <c r="AJ2" s="6" t="s">
        <v>5</v>
      </c>
      <c r="AK2" s="18" t="s">
        <v>13</v>
      </c>
      <c r="AM2" s="6"/>
      <c r="AN2" s="24" t="s">
        <v>9</v>
      </c>
      <c r="AO2" s="18" t="s">
        <v>13</v>
      </c>
      <c r="AP2" s="6" t="s">
        <v>9</v>
      </c>
      <c r="AQ2" s="6" t="s">
        <v>5</v>
      </c>
      <c r="AR2" s="18" t="s">
        <v>13</v>
      </c>
    </row>
    <row r="3" spans="1:44">
      <c r="D3" s="38" t="s">
        <v>195</v>
      </c>
      <c r="E3" s="6"/>
      <c r="F3" s="24" t="s">
        <v>240</v>
      </c>
      <c r="G3" s="18" t="s">
        <v>16</v>
      </c>
      <c r="H3" s="6"/>
      <c r="I3" s="6" t="s">
        <v>8</v>
      </c>
      <c r="J3" s="18" t="s">
        <v>235</v>
      </c>
      <c r="K3" s="6"/>
      <c r="L3" s="24" t="s">
        <v>240</v>
      </c>
      <c r="M3" s="18" t="s">
        <v>16</v>
      </c>
      <c r="N3" s="6"/>
      <c r="O3" s="6" t="s">
        <v>9</v>
      </c>
      <c r="P3" s="18" t="s">
        <v>235</v>
      </c>
      <c r="R3" s="6"/>
      <c r="S3" s="24" t="s">
        <v>240</v>
      </c>
      <c r="T3" s="18" t="s">
        <v>16</v>
      </c>
      <c r="U3" s="6"/>
      <c r="V3" s="6" t="s">
        <v>8</v>
      </c>
      <c r="W3" s="18" t="s">
        <v>235</v>
      </c>
      <c r="Y3" s="6"/>
      <c r="Z3" s="24" t="s">
        <v>240</v>
      </c>
      <c r="AA3" s="18" t="s">
        <v>16</v>
      </c>
      <c r="AB3" s="6"/>
      <c r="AC3" s="6" t="s">
        <v>8</v>
      </c>
      <c r="AD3" s="18" t="s">
        <v>235</v>
      </c>
      <c r="AF3" s="6"/>
      <c r="AG3" s="24" t="s">
        <v>240</v>
      </c>
      <c r="AH3" s="18" t="s">
        <v>16</v>
      </c>
      <c r="AI3" s="6"/>
      <c r="AJ3" s="6" t="s">
        <v>9</v>
      </c>
      <c r="AK3" s="18" t="s">
        <v>235</v>
      </c>
      <c r="AM3" s="6"/>
      <c r="AN3" s="24" t="s">
        <v>240</v>
      </c>
      <c r="AO3" s="18" t="s">
        <v>16</v>
      </c>
      <c r="AP3" s="6"/>
      <c r="AQ3" s="6" t="s">
        <v>9</v>
      </c>
      <c r="AR3" s="18" t="s">
        <v>235</v>
      </c>
    </row>
    <row r="4" spans="1:44">
      <c r="D4" s="8"/>
      <c r="E4" s="6"/>
      <c r="F4" s="24">
        <v>3.0674999999999999</v>
      </c>
      <c r="G4" s="18" t="s">
        <v>8</v>
      </c>
      <c r="H4" s="6"/>
      <c r="I4" s="24" t="s">
        <v>83</v>
      </c>
      <c r="J4" s="18" t="s">
        <v>5</v>
      </c>
      <c r="K4" s="6"/>
      <c r="L4" s="47">
        <v>2</v>
      </c>
      <c r="M4" s="18" t="s">
        <v>9</v>
      </c>
      <c r="N4" s="6"/>
      <c r="O4" s="24" t="s">
        <v>83</v>
      </c>
      <c r="P4" s="18" t="s">
        <v>5</v>
      </c>
      <c r="R4" s="6"/>
      <c r="S4" s="24">
        <v>3.1055999999999999</v>
      </c>
      <c r="T4" s="18" t="s">
        <v>8</v>
      </c>
      <c r="U4" s="6"/>
      <c r="V4" s="24" t="s">
        <v>83</v>
      </c>
      <c r="W4" s="18" t="s">
        <v>5</v>
      </c>
      <c r="Y4" s="6"/>
      <c r="Z4" s="24">
        <v>3.0303</v>
      </c>
      <c r="AA4" s="18" t="s">
        <v>8</v>
      </c>
      <c r="AB4" s="6"/>
      <c r="AC4" s="24" t="s">
        <v>83</v>
      </c>
      <c r="AD4" s="18" t="s">
        <v>5</v>
      </c>
      <c r="AF4" s="6"/>
      <c r="AG4" s="47">
        <v>2.02</v>
      </c>
      <c r="AH4" s="18" t="s">
        <v>9</v>
      </c>
      <c r="AI4" s="6"/>
      <c r="AJ4" s="24" t="s">
        <v>83</v>
      </c>
      <c r="AK4" s="18" t="s">
        <v>5</v>
      </c>
      <c r="AM4" s="6"/>
      <c r="AN4" s="47">
        <v>1.98</v>
      </c>
      <c r="AO4" s="18" t="s">
        <v>9</v>
      </c>
      <c r="AP4" s="6"/>
      <c r="AQ4" s="24" t="s">
        <v>83</v>
      </c>
      <c r="AR4" s="18" t="s">
        <v>5</v>
      </c>
    </row>
    <row r="5" spans="1:44">
      <c r="A5" s="1">
        <v>2012</v>
      </c>
      <c r="B5" s="1">
        <v>1</v>
      </c>
      <c r="C5">
        <v>2012</v>
      </c>
      <c r="D5" s="37">
        <v>128.1</v>
      </c>
      <c r="E5" s="35">
        <v>152</v>
      </c>
      <c r="F5" s="12">
        <f t="shared" ref="F5:F36" si="0">(D5-64)*3.0675</f>
        <v>196.62674999999999</v>
      </c>
      <c r="G5" s="13">
        <f>F5/E5*100-100</f>
        <v>29.359703947368416</v>
      </c>
      <c r="I5" s="24" t="s">
        <v>0</v>
      </c>
      <c r="J5" s="13" t="s">
        <v>8</v>
      </c>
      <c r="K5" s="35">
        <v>100.2</v>
      </c>
      <c r="L5" s="12">
        <f t="shared" ref="L5:L36" si="1">(D5-64)*2</f>
        <v>128.19999999999999</v>
      </c>
      <c r="M5" s="13">
        <f>L5/K5*100-100</f>
        <v>27.944111776447087</v>
      </c>
      <c r="O5" s="24" t="s">
        <v>0</v>
      </c>
      <c r="P5" s="13" t="s">
        <v>9</v>
      </c>
      <c r="R5" s="35">
        <v>152</v>
      </c>
      <c r="S5" s="12">
        <f>(D5-64)*3.1056</f>
        <v>199.06895999999998</v>
      </c>
      <c r="T5" s="13">
        <f>S5/R5*100-100</f>
        <v>30.966421052631574</v>
      </c>
      <c r="V5" s="24" t="s">
        <v>0</v>
      </c>
      <c r="W5" s="13" t="s">
        <v>8</v>
      </c>
      <c r="Y5" s="35">
        <v>152</v>
      </c>
      <c r="Z5" s="12">
        <f>(D5-64)*3.0303</f>
        <v>194.24222999999998</v>
      </c>
      <c r="AA5" s="13">
        <f>Z5/Y5*100-100</f>
        <v>27.790940789473666</v>
      </c>
      <c r="AC5" s="24" t="s">
        <v>0</v>
      </c>
      <c r="AD5" s="13" t="s">
        <v>8</v>
      </c>
      <c r="AF5" s="35">
        <v>100.2</v>
      </c>
      <c r="AG5" s="12">
        <f t="shared" ref="AG5:AG69" si="2">(D5-64)*2.02</f>
        <v>129.482</v>
      </c>
      <c r="AH5" s="13">
        <f>AG5/AF5*100-100</f>
        <v>29.223552894211565</v>
      </c>
      <c r="AJ5" s="24" t="s">
        <v>0</v>
      </c>
      <c r="AK5" s="13" t="s">
        <v>9</v>
      </c>
      <c r="AM5" s="35">
        <v>100.2</v>
      </c>
      <c r="AN5" s="12">
        <f>(D5-64)*1.98</f>
        <v>126.91799999999999</v>
      </c>
      <c r="AO5" s="13">
        <f>AN5/AM5*100-100</f>
        <v>26.664670658682638</v>
      </c>
      <c r="AQ5" s="24" t="s">
        <v>0</v>
      </c>
      <c r="AR5" s="13" t="s">
        <v>9</v>
      </c>
    </row>
    <row r="6" spans="1:44">
      <c r="A6" s="1">
        <v>2012</v>
      </c>
      <c r="B6" s="1">
        <v>2</v>
      </c>
      <c r="D6" s="37">
        <v>104</v>
      </c>
      <c r="E6" s="35">
        <v>95.2</v>
      </c>
      <c r="F6" s="12">
        <f t="shared" si="0"/>
        <v>122.69999999999999</v>
      </c>
      <c r="G6" s="13">
        <f t="shared" ref="G6:G69" si="3">F6/E6*100-100</f>
        <v>28.886554621848717</v>
      </c>
      <c r="I6" s="2"/>
      <c r="J6" s="13" t="s">
        <v>237</v>
      </c>
      <c r="K6" s="35">
        <v>61.8</v>
      </c>
      <c r="L6" s="12">
        <f t="shared" si="1"/>
        <v>80</v>
      </c>
      <c r="M6" s="13">
        <f t="shared" ref="M6:M69" si="4">L6/K6*100-100</f>
        <v>29.449838187702284</v>
      </c>
      <c r="O6" s="2"/>
      <c r="P6" s="13" t="s">
        <v>237</v>
      </c>
      <c r="R6" s="35">
        <v>95.2</v>
      </c>
      <c r="S6" s="12">
        <f t="shared" ref="S6:S69" si="5">(D6-64)*3.1056</f>
        <v>124.22399999999999</v>
      </c>
      <c r="T6" s="13">
        <f t="shared" ref="T6:T69" si="6">S6/R6*100-100</f>
        <v>30.487394957983184</v>
      </c>
      <c r="V6" s="2"/>
      <c r="W6" s="13" t="s">
        <v>237</v>
      </c>
      <c r="Y6" s="35">
        <v>95.2</v>
      </c>
      <c r="Z6" s="12">
        <f t="shared" ref="Z6:Z69" si="7">(D6-64)*3.0303</f>
        <v>121.212</v>
      </c>
      <c r="AA6" s="13">
        <f t="shared" ref="AA6:AA69" si="8">Z6/Y6*100-100</f>
        <v>27.323529411764696</v>
      </c>
      <c r="AC6" s="2"/>
      <c r="AD6" s="13" t="s">
        <v>237</v>
      </c>
      <c r="AF6" s="35">
        <v>61.8</v>
      </c>
      <c r="AG6" s="12">
        <f t="shared" si="2"/>
        <v>80.8</v>
      </c>
      <c r="AH6" s="13">
        <f t="shared" ref="AH6:AH69" si="9">AG6/AF6*100-100</f>
        <v>30.744336569579275</v>
      </c>
      <c r="AJ6" s="2"/>
      <c r="AK6" s="13" t="s">
        <v>237</v>
      </c>
      <c r="AM6" s="35">
        <v>61.8</v>
      </c>
      <c r="AN6" s="12">
        <f t="shared" ref="AN6:AN69" si="10">(D6-64)*1.98</f>
        <v>79.2</v>
      </c>
      <c r="AO6" s="13">
        <f t="shared" ref="AO6:AO69" si="11">AN6/AM6*100-100</f>
        <v>28.155339805825264</v>
      </c>
      <c r="AQ6" s="2"/>
      <c r="AR6" s="13" t="s">
        <v>237</v>
      </c>
    </row>
    <row r="7" spans="1:44">
      <c r="A7" s="1">
        <v>2012</v>
      </c>
      <c r="B7" s="1">
        <v>3</v>
      </c>
      <c r="D7" s="37">
        <v>113.5</v>
      </c>
      <c r="E7" s="35">
        <v>146.30000000000001</v>
      </c>
      <c r="F7" s="12">
        <f t="shared" si="0"/>
        <v>151.84125</v>
      </c>
      <c r="G7" s="13">
        <f t="shared" si="3"/>
        <v>3.787593984962399</v>
      </c>
      <c r="I7" s="2"/>
      <c r="J7" s="13" t="s">
        <v>235</v>
      </c>
      <c r="K7" s="35">
        <v>96.6</v>
      </c>
      <c r="L7" s="12">
        <f t="shared" si="1"/>
        <v>99</v>
      </c>
      <c r="M7" s="13">
        <f t="shared" si="4"/>
        <v>2.4844720496894439</v>
      </c>
      <c r="O7" s="2"/>
      <c r="P7" s="13" t="s">
        <v>235</v>
      </c>
      <c r="R7" s="35">
        <v>146.30000000000001</v>
      </c>
      <c r="S7" s="12">
        <f t="shared" si="5"/>
        <v>153.72719999999998</v>
      </c>
      <c r="T7" s="13">
        <f t="shared" si="6"/>
        <v>5.0766917293232723</v>
      </c>
      <c r="V7" s="2"/>
      <c r="W7" s="13" t="s">
        <v>235</v>
      </c>
      <c r="Y7" s="35">
        <v>146.30000000000001</v>
      </c>
      <c r="Z7" s="12">
        <f t="shared" si="7"/>
        <v>149.99985000000001</v>
      </c>
      <c r="AA7" s="13">
        <f t="shared" si="8"/>
        <v>2.5289473684210435</v>
      </c>
      <c r="AC7" s="2"/>
      <c r="AD7" s="13" t="s">
        <v>235</v>
      </c>
      <c r="AF7" s="35">
        <v>96.6</v>
      </c>
      <c r="AG7" s="12">
        <f t="shared" si="2"/>
        <v>99.99</v>
      </c>
      <c r="AH7" s="13">
        <f t="shared" si="9"/>
        <v>3.5093167701863308</v>
      </c>
      <c r="AJ7" s="2"/>
      <c r="AK7" s="13" t="s">
        <v>235</v>
      </c>
      <c r="AM7" s="35">
        <v>96.6</v>
      </c>
      <c r="AN7" s="12">
        <f t="shared" si="10"/>
        <v>98.01</v>
      </c>
      <c r="AO7" s="13">
        <f t="shared" si="11"/>
        <v>1.459627329192557</v>
      </c>
      <c r="AQ7" s="2"/>
      <c r="AR7" s="13" t="s">
        <v>235</v>
      </c>
    </row>
    <row r="8" spans="1:44">
      <c r="A8" s="1">
        <v>2012</v>
      </c>
      <c r="B8" s="1">
        <v>4</v>
      </c>
      <c r="D8" s="37">
        <v>113.9</v>
      </c>
      <c r="E8" s="35">
        <v>162.4</v>
      </c>
      <c r="F8" s="12">
        <f t="shared" si="0"/>
        <v>153.06825000000001</v>
      </c>
      <c r="G8" s="13">
        <f t="shared" si="3"/>
        <v>-5.7461514778325125</v>
      </c>
      <c r="I8" s="2"/>
      <c r="J8" s="13" t="s">
        <v>8</v>
      </c>
      <c r="K8" s="35">
        <v>104.6</v>
      </c>
      <c r="L8" s="12">
        <f t="shared" si="1"/>
        <v>99.800000000000011</v>
      </c>
      <c r="M8" s="13">
        <f t="shared" si="4"/>
        <v>-4.5889101338431999</v>
      </c>
      <c r="O8" s="2"/>
      <c r="P8" s="13" t="s">
        <v>9</v>
      </c>
      <c r="R8" s="35">
        <v>162.4</v>
      </c>
      <c r="S8" s="12">
        <f t="shared" si="5"/>
        <v>154.96944000000002</v>
      </c>
      <c r="T8" s="13">
        <f t="shared" si="6"/>
        <v>-4.5754679802955565</v>
      </c>
      <c r="V8" s="2"/>
      <c r="W8" s="13" t="s">
        <v>8</v>
      </c>
      <c r="Y8" s="35">
        <v>162.4</v>
      </c>
      <c r="Z8" s="12">
        <f t="shared" si="7"/>
        <v>151.21197000000001</v>
      </c>
      <c r="AA8" s="13">
        <f t="shared" si="8"/>
        <v>-6.8891810344827604</v>
      </c>
      <c r="AC8" s="2"/>
      <c r="AD8" s="13" t="s">
        <v>8</v>
      </c>
      <c r="AF8" s="35">
        <v>104.6</v>
      </c>
      <c r="AG8" s="12">
        <f t="shared" si="2"/>
        <v>100.79800000000002</v>
      </c>
      <c r="AH8" s="13">
        <f t="shared" si="9"/>
        <v>-3.6347992351816174</v>
      </c>
      <c r="AJ8" s="2"/>
      <c r="AK8" s="13" t="s">
        <v>9</v>
      </c>
      <c r="AM8" s="35">
        <v>104.6</v>
      </c>
      <c r="AN8" s="12">
        <f t="shared" si="10"/>
        <v>98.802000000000007</v>
      </c>
      <c r="AO8" s="13">
        <f t="shared" si="11"/>
        <v>-5.5430210325047682</v>
      </c>
      <c r="AQ8" s="2"/>
      <c r="AR8" s="13" t="s">
        <v>9</v>
      </c>
    </row>
    <row r="9" spans="1:44">
      <c r="A9" s="1">
        <v>2012</v>
      </c>
      <c r="B9" s="1">
        <v>5</v>
      </c>
      <c r="D9" s="37">
        <v>124</v>
      </c>
      <c r="E9" s="35">
        <v>204.7</v>
      </c>
      <c r="F9" s="12">
        <f t="shared" si="0"/>
        <v>184.04999999999998</v>
      </c>
      <c r="G9" s="13">
        <f t="shared" si="3"/>
        <v>-10.087933561309242</v>
      </c>
      <c r="I9" s="2"/>
      <c r="J9" s="13"/>
      <c r="K9" s="35">
        <v>136.30000000000001</v>
      </c>
      <c r="L9" s="12">
        <f t="shared" si="1"/>
        <v>120</v>
      </c>
      <c r="M9" s="13">
        <f t="shared" si="4"/>
        <v>-11.958914159941315</v>
      </c>
      <c r="O9" s="2"/>
      <c r="P9" s="13"/>
      <c r="R9" s="35">
        <v>204.7</v>
      </c>
      <c r="S9" s="12">
        <f t="shared" si="5"/>
        <v>186.33599999999998</v>
      </c>
      <c r="T9" s="13">
        <f t="shared" si="6"/>
        <v>-8.9711773326819753</v>
      </c>
      <c r="V9" s="2"/>
      <c r="W9" s="13"/>
      <c r="Y9" s="35">
        <v>204.7</v>
      </c>
      <c r="Z9" s="12">
        <f t="shared" si="7"/>
        <v>181.81800000000001</v>
      </c>
      <c r="AA9" s="13">
        <f t="shared" si="8"/>
        <v>-11.178309721543712</v>
      </c>
      <c r="AC9" s="2"/>
      <c r="AD9" s="13"/>
      <c r="AF9" s="35">
        <v>136.30000000000001</v>
      </c>
      <c r="AG9" s="12">
        <f t="shared" si="2"/>
        <v>121.2</v>
      </c>
      <c r="AH9" s="13">
        <f t="shared" si="9"/>
        <v>-11.078503301540721</v>
      </c>
      <c r="AJ9" s="2"/>
      <c r="AK9" s="13"/>
      <c r="AM9" s="35">
        <v>136.30000000000001</v>
      </c>
      <c r="AN9" s="12">
        <f t="shared" si="10"/>
        <v>118.8</v>
      </c>
      <c r="AO9" s="13">
        <f t="shared" si="11"/>
        <v>-12.83932501834191</v>
      </c>
      <c r="AQ9" s="2"/>
      <c r="AR9" s="13"/>
    </row>
    <row r="10" spans="1:44">
      <c r="A10" s="1">
        <v>2012</v>
      </c>
      <c r="B10" s="14">
        <v>6</v>
      </c>
      <c r="D10" s="37">
        <v>123.4</v>
      </c>
      <c r="E10" s="35">
        <v>180.3</v>
      </c>
      <c r="F10" s="12">
        <f t="shared" si="0"/>
        <v>182.20950000000002</v>
      </c>
      <c r="G10" s="13">
        <f t="shared" si="3"/>
        <v>1.0590682196339571</v>
      </c>
      <c r="I10" s="2"/>
      <c r="J10" s="13"/>
      <c r="K10" s="35">
        <v>120.6</v>
      </c>
      <c r="L10" s="12">
        <f t="shared" si="1"/>
        <v>118.80000000000001</v>
      </c>
      <c r="M10" s="13">
        <f t="shared" si="4"/>
        <v>-1.4925373134328197</v>
      </c>
      <c r="O10" s="2"/>
      <c r="P10" s="13"/>
      <c r="R10" s="35">
        <v>180.3</v>
      </c>
      <c r="S10" s="12">
        <f t="shared" si="5"/>
        <v>184.47264000000001</v>
      </c>
      <c r="T10" s="13">
        <f t="shared" si="6"/>
        <v>2.3142762063227877</v>
      </c>
      <c r="V10" s="2"/>
      <c r="W10" s="13"/>
      <c r="Y10" s="35">
        <v>180.3</v>
      </c>
      <c r="Z10" s="12">
        <f t="shared" si="7"/>
        <v>179.99982000000003</v>
      </c>
      <c r="AA10" s="13">
        <f t="shared" si="8"/>
        <v>-0.16648918469218188</v>
      </c>
      <c r="AC10" s="2"/>
      <c r="AD10" s="13"/>
      <c r="AF10" s="35">
        <v>120.6</v>
      </c>
      <c r="AG10" s="12">
        <f t="shared" si="2"/>
        <v>119.98800000000001</v>
      </c>
      <c r="AH10" s="13">
        <f t="shared" si="9"/>
        <v>-0.50746268656715188</v>
      </c>
      <c r="AJ10" s="2"/>
      <c r="AK10" s="13"/>
      <c r="AM10" s="35">
        <v>120.6</v>
      </c>
      <c r="AN10" s="12">
        <f t="shared" si="10"/>
        <v>117.61200000000001</v>
      </c>
      <c r="AO10" s="13">
        <f t="shared" si="11"/>
        <v>-2.4776119402985017</v>
      </c>
      <c r="AQ10" s="2"/>
      <c r="AR10" s="13"/>
    </row>
    <row r="11" spans="1:44">
      <c r="A11" s="14">
        <v>2012</v>
      </c>
      <c r="B11" s="14">
        <v>7</v>
      </c>
      <c r="C11" s="2"/>
      <c r="D11" s="37">
        <v>138.5</v>
      </c>
      <c r="E11" s="35">
        <v>197.3</v>
      </c>
      <c r="F11" s="12">
        <f t="shared" si="0"/>
        <v>228.52875</v>
      </c>
      <c r="G11" s="13">
        <f t="shared" si="3"/>
        <v>15.82805372529144</v>
      </c>
      <c r="H11" s="12">
        <f>(E5/2+E6+E7+E8+E9+E10+E11+E12+E13+E14+E15+E16+E17/2)/12</f>
        <v>159.54166666666666</v>
      </c>
      <c r="I11" s="13">
        <f>(F5/2+F6+F7+F8+F9+F10+F11+F12+F13+F14+F15+F16+F17/2)/12</f>
        <v>169.53049999999999</v>
      </c>
      <c r="J11" s="13">
        <f t="shared" ref="J11:J69" si="12">I11/H11*100-100</f>
        <v>6.2609558631496469</v>
      </c>
      <c r="K11" s="35">
        <v>126.9</v>
      </c>
      <c r="L11" s="12">
        <f t="shared" si="1"/>
        <v>149</v>
      </c>
      <c r="M11" s="13">
        <f t="shared" si="4"/>
        <v>17.415287628053576</v>
      </c>
      <c r="N11" s="12">
        <f>(K5/2+K6+K7+K8+K9+K10+K11+K12+K13+K14+K15+K16+K17/2)/12</f>
        <v>104.3</v>
      </c>
      <c r="O11" s="13">
        <f>(L5/2+L6+L7+L8+L9+L10+L11+L12+L13+L14+L15+L16+L17/2)/12</f>
        <v>110.53333333333332</v>
      </c>
      <c r="P11" s="13">
        <f t="shared" ref="P11:P74" si="13">O11/N11*100-100</f>
        <v>5.9763502716522652</v>
      </c>
      <c r="R11" s="35">
        <v>197.3</v>
      </c>
      <c r="S11" s="12">
        <f t="shared" si="5"/>
        <v>231.3672</v>
      </c>
      <c r="T11" s="13">
        <f t="shared" si="6"/>
        <v>17.266700456158119</v>
      </c>
      <c r="U11" s="12">
        <f>(R5/2+R6+R7+R8+R9+R10+R11+R12+R13+R14+R15+R16+R17/2)/12</f>
        <v>159.54166666666666</v>
      </c>
      <c r="V11" s="13">
        <f>(S5/2+S6+S7+S8+S9+S10+S11+S12+S13+S14+S15+S16+S17/2)/12</f>
        <v>171.63616000000002</v>
      </c>
      <c r="W11" s="13">
        <f t="shared" ref="W11:W74" si="14">V11/U11*100-100</f>
        <v>7.5807740924523443</v>
      </c>
      <c r="Y11" s="35">
        <v>197.3</v>
      </c>
      <c r="Z11" s="12">
        <f t="shared" si="7"/>
        <v>225.75735</v>
      </c>
      <c r="AA11" s="13">
        <f t="shared" si="8"/>
        <v>14.423390775468818</v>
      </c>
      <c r="AB11" s="12">
        <f>(Y5/2+Y6+Y7+Y8+Y9+Y10+Y11+Y12+Y13+Y14+Y15+Y16+Y17/2)/12</f>
        <v>159.54166666666666</v>
      </c>
      <c r="AC11" s="13">
        <f>(Z5/2+Z6+Z7+Z8+Z9+Z10+Z11+Z12+Z13+Z14+Z15+Z16+Z17/2)/12</f>
        <v>167.47458000000003</v>
      </c>
      <c r="AD11" s="13">
        <f t="shared" ref="AD11:AD74" si="15">AC11/AB11*100-100</f>
        <v>4.9723144424131931</v>
      </c>
      <c r="AF11" s="35">
        <v>126.9</v>
      </c>
      <c r="AG11" s="12">
        <f t="shared" si="2"/>
        <v>150.49</v>
      </c>
      <c r="AH11" s="13">
        <f t="shared" si="9"/>
        <v>18.589440504334135</v>
      </c>
      <c r="AI11" s="12">
        <f>(AF5/2+AF6+AF7+AF8+AF9+AF10+AF11+AF12+AF13+AF14+AF15+AF16+AF17/2)/12</f>
        <v>104.3</v>
      </c>
      <c r="AJ11" s="13">
        <f>(AG5/2+AG6+AG7+AG8+AG9+AG10+AG11+AG12+AG13+AG14+AG15+AG16+AG17/2)/12</f>
        <v>111.63866666666667</v>
      </c>
      <c r="AK11" s="13">
        <f t="shared" ref="AK11:AK74" si="16">AJ11/AI11*100-100</f>
        <v>7.0361137743688147</v>
      </c>
      <c r="AM11" s="35">
        <v>126.9</v>
      </c>
      <c r="AN11" s="12">
        <f t="shared" si="10"/>
        <v>147.51</v>
      </c>
      <c r="AO11" s="13">
        <f t="shared" si="11"/>
        <v>16.241134751773046</v>
      </c>
      <c r="AP11" s="12">
        <f>(AM5/2+AM6+AM7+AM8+AM9+AM10+AM11+AM12+AM13+AM14+AM15+AM16+AM17/2)/12</f>
        <v>104.3</v>
      </c>
      <c r="AQ11" s="13">
        <f>(AN5/2+AN6+AN7+AN8+AN9+AN10+AN11+AN12+AN13+AN14+AN15+AN16+AN17/2)/12</f>
        <v>109.428</v>
      </c>
      <c r="AR11" s="13">
        <f t="shared" ref="AR11:AR74" si="17">AQ11/AP11*100-100</f>
        <v>4.9165867689357583</v>
      </c>
    </row>
    <row r="12" spans="1:44">
      <c r="A12" s="1">
        <v>2012</v>
      </c>
      <c r="B12" s="14">
        <v>8</v>
      </c>
      <c r="C12" s="2"/>
      <c r="D12" s="37">
        <v>118.3</v>
      </c>
      <c r="E12" s="35">
        <v>151.19999999999999</v>
      </c>
      <c r="F12" s="12">
        <f t="shared" si="0"/>
        <v>166.56524999999999</v>
      </c>
      <c r="G12" s="13">
        <f t="shared" si="3"/>
        <v>10.16220238095238</v>
      </c>
      <c r="H12" s="12">
        <f t="shared" ref="H12:H75" si="18">(E6/2+E7+E8+E9+E10+E11+E12+E13+E14+E15+E16+E17+E18/2)/12</f>
        <v>161.73749999999998</v>
      </c>
      <c r="I12" s="13">
        <f t="shared" ref="I12:I75" si="19">(F6/2+F7+F8+F9+F10+F11+F12+F13+F14+F15+F16+F17+F18/2)/12</f>
        <v>168.61025000000001</v>
      </c>
      <c r="J12" s="13">
        <f t="shared" si="12"/>
        <v>4.2493237499034109</v>
      </c>
      <c r="K12" s="35">
        <v>106.6</v>
      </c>
      <c r="L12" s="12">
        <f t="shared" si="1"/>
        <v>108.6</v>
      </c>
      <c r="M12" s="13">
        <f t="shared" si="4"/>
        <v>1.876172607879937</v>
      </c>
      <c r="N12" s="12">
        <f t="shared" ref="N12:O75" si="20">(K6/2+K7+K8+K9+K10+K11+K12+K13+K14+K15+K16+K17+K18/2)/12</f>
        <v>105.70416666666665</v>
      </c>
      <c r="O12" s="13">
        <f t="shared" si="20"/>
        <v>109.93333333333334</v>
      </c>
      <c r="P12" s="13">
        <f t="shared" si="13"/>
        <v>4.0009460365012472</v>
      </c>
      <c r="R12" s="35">
        <v>151.19999999999999</v>
      </c>
      <c r="S12" s="12">
        <f t="shared" si="5"/>
        <v>168.63407999999998</v>
      </c>
      <c r="T12" s="13">
        <f t="shared" si="6"/>
        <v>11.530476190476179</v>
      </c>
      <c r="U12" s="12">
        <f t="shared" ref="U12:U75" si="21">(R6/2+R7+R8+R9+R10+R11+R12+R13+R14+R15+R16+R17+R18/2)/12</f>
        <v>161.73749999999998</v>
      </c>
      <c r="V12" s="13">
        <f t="shared" ref="V12:V75" si="22">(S6/2+S7+S8+S9+S10+S11+S12+S13+S14+S15+S16+S17+S18/2)/12</f>
        <v>170.70447999999999</v>
      </c>
      <c r="W12" s="13">
        <f t="shared" si="14"/>
        <v>5.5441564263080494</v>
      </c>
      <c r="Y12" s="35">
        <v>151.19999999999999</v>
      </c>
      <c r="Z12" s="12">
        <f t="shared" si="7"/>
        <v>164.54528999999999</v>
      </c>
      <c r="AA12" s="13">
        <f t="shared" si="8"/>
        <v>8.8262500000000159</v>
      </c>
      <c r="AB12" s="12">
        <f t="shared" ref="AB12:AB75" si="23">(Y6/2+Y7+Y8+Y9+Y10+Y11+Y12+Y13+Y14+Y15+Y16+Y17+Y18/2)/12</f>
        <v>161.73749999999998</v>
      </c>
      <c r="AC12" s="13">
        <f t="shared" ref="AC12:AC75" si="24">(Z6/2+Z7+Z8+Z9+Z10+Z11+Z12+Z13+Z14+Z15+Z16+Z17+Z18/2)/12</f>
        <v>166.56549000000001</v>
      </c>
      <c r="AD12" s="13">
        <f t="shared" si="15"/>
        <v>2.9850776721539631</v>
      </c>
      <c r="AF12" s="35">
        <v>106.6</v>
      </c>
      <c r="AG12" s="12">
        <f t="shared" si="2"/>
        <v>109.68599999999999</v>
      </c>
      <c r="AH12" s="13">
        <f t="shared" si="9"/>
        <v>2.8949343339587301</v>
      </c>
      <c r="AI12" s="12">
        <f t="shared" ref="AI12:AI75" si="25">(AF6/2+AF7+AF8+AF9+AF10+AF11+AF12+AF13+AF14+AF15+AF16+AF17+AF18/2)/12</f>
        <v>105.70416666666665</v>
      </c>
      <c r="AJ12" s="13">
        <f t="shared" ref="AJ12:AJ75" si="26">(AG6/2+AG7+AG8+AG9+AG10+AG11+AG12+AG13+AG14+AG15+AG16+AG17+AG18/2)/12</f>
        <v>111.03266666666666</v>
      </c>
      <c r="AK12" s="13">
        <f t="shared" si="16"/>
        <v>5.0409554968662462</v>
      </c>
      <c r="AM12" s="35">
        <v>106.6</v>
      </c>
      <c r="AN12" s="12">
        <f t="shared" si="10"/>
        <v>107.514</v>
      </c>
      <c r="AO12" s="13">
        <f t="shared" si="11"/>
        <v>0.85741088180112968</v>
      </c>
      <c r="AP12" s="12">
        <f t="shared" ref="AP12:AP75" si="27">(AM6/2+AM7+AM8+AM9+AM10+AM11+AM12+AM13+AM14+AM15+AM16+AM17+AM18/2)/12</f>
        <v>105.70416666666665</v>
      </c>
      <c r="AQ12" s="13">
        <f t="shared" ref="AQ12:AQ75" si="28">(AN6/2+AN7+AN8+AN9+AN10+AN11+AN12+AN13+AN14+AN15+AN16+AN17+AN18/2)/12</f>
        <v>108.834</v>
      </c>
      <c r="AR12" s="13">
        <f t="shared" si="17"/>
        <v>2.9609365761362483</v>
      </c>
    </row>
    <row r="13" spans="1:44">
      <c r="A13" s="1">
        <v>2012</v>
      </c>
      <c r="B13" s="1">
        <v>9</v>
      </c>
      <c r="D13" s="37">
        <v>124.3</v>
      </c>
      <c r="E13" s="35">
        <v>175.7</v>
      </c>
      <c r="F13" s="12">
        <f t="shared" si="0"/>
        <v>184.97024999999999</v>
      </c>
      <c r="G13" s="13">
        <f t="shared" si="3"/>
        <v>5.2761809903244057</v>
      </c>
      <c r="H13" s="12">
        <f t="shared" si="18"/>
        <v>163.41666666666666</v>
      </c>
      <c r="I13" s="13">
        <f t="shared" si="19"/>
        <v>167.90728124999998</v>
      </c>
      <c r="J13" s="13">
        <f t="shared" si="12"/>
        <v>2.7479538500764846</v>
      </c>
      <c r="K13" s="35">
        <v>114.1</v>
      </c>
      <c r="L13" s="12">
        <f t="shared" si="1"/>
        <v>120.6</v>
      </c>
      <c r="M13" s="13">
        <f t="shared" si="4"/>
        <v>5.6967572304995571</v>
      </c>
      <c r="N13" s="12">
        <f t="shared" si="20"/>
        <v>106.12916666666665</v>
      </c>
      <c r="O13" s="13">
        <f t="shared" si="20"/>
        <v>109.47500000000002</v>
      </c>
      <c r="P13" s="13">
        <f t="shared" si="13"/>
        <v>3.1526049232460878</v>
      </c>
      <c r="R13" s="35">
        <v>175.7</v>
      </c>
      <c r="S13" s="12">
        <f t="shared" si="5"/>
        <v>187.26767999999998</v>
      </c>
      <c r="T13" s="13">
        <f t="shared" si="6"/>
        <v>6.5837677859988446</v>
      </c>
      <c r="U13" s="12">
        <f t="shared" si="21"/>
        <v>163.41666666666666</v>
      </c>
      <c r="V13" s="13">
        <f t="shared" si="22"/>
        <v>169.99278000000001</v>
      </c>
      <c r="W13" s="13">
        <f t="shared" si="14"/>
        <v>4.0241387047424979</v>
      </c>
      <c r="Y13" s="35">
        <v>175.7</v>
      </c>
      <c r="Z13" s="12">
        <f t="shared" si="7"/>
        <v>182.72709</v>
      </c>
      <c r="AA13" s="13">
        <f t="shared" si="8"/>
        <v>3.9994820717131745</v>
      </c>
      <c r="AB13" s="12">
        <f t="shared" si="23"/>
        <v>163.41666666666666</v>
      </c>
      <c r="AC13" s="13">
        <f t="shared" si="24"/>
        <v>165.87104625000001</v>
      </c>
      <c r="AD13" s="13">
        <f t="shared" si="15"/>
        <v>1.5019150943396369</v>
      </c>
      <c r="AF13" s="35">
        <v>114.1</v>
      </c>
      <c r="AG13" s="12">
        <f t="shared" si="2"/>
        <v>121.806</v>
      </c>
      <c r="AH13" s="13">
        <f t="shared" si="9"/>
        <v>6.7537248028045553</v>
      </c>
      <c r="AI13" s="12">
        <f t="shared" si="25"/>
        <v>106.12916666666665</v>
      </c>
      <c r="AJ13" s="13">
        <f t="shared" si="26"/>
        <v>110.56975000000001</v>
      </c>
      <c r="AK13" s="13">
        <f t="shared" si="16"/>
        <v>4.1841309724785418</v>
      </c>
      <c r="AM13" s="35">
        <v>114.1</v>
      </c>
      <c r="AN13" s="12">
        <f t="shared" si="10"/>
        <v>119.39399999999999</v>
      </c>
      <c r="AO13" s="13">
        <f t="shared" si="11"/>
        <v>4.6397896581945588</v>
      </c>
      <c r="AP13" s="12">
        <f t="shared" si="27"/>
        <v>106.12916666666665</v>
      </c>
      <c r="AQ13" s="13">
        <f t="shared" si="28"/>
        <v>108.38025</v>
      </c>
      <c r="AR13" s="13">
        <f t="shared" si="17"/>
        <v>2.1210788740136053</v>
      </c>
    </row>
    <row r="14" spans="1:44">
      <c r="A14" s="1">
        <v>2012</v>
      </c>
      <c r="B14" s="1">
        <v>10</v>
      </c>
      <c r="D14" s="37">
        <v>122.4</v>
      </c>
      <c r="E14" s="35">
        <v>148.30000000000001</v>
      </c>
      <c r="F14" s="12">
        <f t="shared" si="0"/>
        <v>179.14200000000002</v>
      </c>
      <c r="G14" s="13">
        <f t="shared" si="3"/>
        <v>20.797033041132849</v>
      </c>
      <c r="H14" s="12">
        <f t="shared" si="18"/>
        <v>165.95416666666668</v>
      </c>
      <c r="I14" s="13">
        <f t="shared" si="19"/>
        <v>169.01925</v>
      </c>
      <c r="J14" s="13">
        <f t="shared" si="12"/>
        <v>1.8469456928368828</v>
      </c>
      <c r="K14" s="35">
        <v>92.4</v>
      </c>
      <c r="L14" s="12">
        <f t="shared" si="1"/>
        <v>116.80000000000001</v>
      </c>
      <c r="M14" s="13">
        <f t="shared" si="4"/>
        <v>26.406926406926416</v>
      </c>
      <c r="N14" s="12">
        <f t="shared" si="20"/>
        <v>107.03333333333332</v>
      </c>
      <c r="O14" s="13">
        <f t="shared" si="20"/>
        <v>110.2</v>
      </c>
      <c r="P14" s="13">
        <f t="shared" si="13"/>
        <v>2.9585798816568172</v>
      </c>
      <c r="R14" s="35">
        <v>148.30000000000001</v>
      </c>
      <c r="S14" s="12">
        <f t="shared" si="5"/>
        <v>181.36704</v>
      </c>
      <c r="T14" s="13">
        <f t="shared" si="6"/>
        <v>22.297397167902886</v>
      </c>
      <c r="U14" s="12">
        <f t="shared" si="21"/>
        <v>165.95416666666668</v>
      </c>
      <c r="V14" s="13">
        <f t="shared" si="22"/>
        <v>171.11856</v>
      </c>
      <c r="W14" s="13">
        <f t="shared" si="14"/>
        <v>3.1119395415400817</v>
      </c>
      <c r="Y14" s="35">
        <v>148.30000000000001</v>
      </c>
      <c r="Z14" s="12">
        <f t="shared" si="7"/>
        <v>176.96952000000002</v>
      </c>
      <c r="AA14" s="13">
        <f t="shared" si="8"/>
        <v>19.332110586648682</v>
      </c>
      <c r="AB14" s="12">
        <f t="shared" si="23"/>
        <v>165.95416666666668</v>
      </c>
      <c r="AC14" s="13">
        <f t="shared" si="24"/>
        <v>166.96952999999999</v>
      </c>
      <c r="AD14" s="13">
        <f t="shared" si="15"/>
        <v>0.61183358859121029</v>
      </c>
      <c r="AF14" s="35">
        <v>92.4</v>
      </c>
      <c r="AG14" s="12">
        <f t="shared" si="2"/>
        <v>117.96800000000002</v>
      </c>
      <c r="AH14" s="13">
        <f t="shared" si="9"/>
        <v>27.670995670995694</v>
      </c>
      <c r="AI14" s="12">
        <f t="shared" si="25"/>
        <v>107.03333333333332</v>
      </c>
      <c r="AJ14" s="13">
        <f t="shared" si="26"/>
        <v>111.30200000000002</v>
      </c>
      <c r="AK14" s="13">
        <f t="shared" si="16"/>
        <v>3.9881656804734007</v>
      </c>
      <c r="AM14" s="35">
        <v>92.4</v>
      </c>
      <c r="AN14" s="12">
        <f t="shared" si="10"/>
        <v>115.63200000000001</v>
      </c>
      <c r="AO14" s="13">
        <f t="shared" si="11"/>
        <v>25.142857142857139</v>
      </c>
      <c r="AP14" s="12">
        <f t="shared" si="27"/>
        <v>107.03333333333332</v>
      </c>
      <c r="AQ14" s="13">
        <f t="shared" si="28"/>
        <v>109.098</v>
      </c>
      <c r="AR14" s="13">
        <f t="shared" si="17"/>
        <v>1.9289940828402337</v>
      </c>
    </row>
    <row r="15" spans="1:44">
      <c r="A15" s="1">
        <v>2012</v>
      </c>
      <c r="B15" s="1">
        <v>11</v>
      </c>
      <c r="D15" s="38">
        <v>118.3</v>
      </c>
      <c r="E15" s="35">
        <v>167.5</v>
      </c>
      <c r="F15" s="12">
        <f t="shared" si="0"/>
        <v>166.56524999999999</v>
      </c>
      <c r="G15" s="13">
        <f t="shared" si="3"/>
        <v>-0.55805970149253881</v>
      </c>
      <c r="H15" s="12">
        <f t="shared" si="18"/>
        <v>168.75416666666666</v>
      </c>
      <c r="I15" s="13">
        <f t="shared" si="19"/>
        <v>171.86946874999998</v>
      </c>
      <c r="J15" s="13">
        <f t="shared" si="12"/>
        <v>1.8460593565590813</v>
      </c>
      <c r="K15" s="35">
        <v>106.5</v>
      </c>
      <c r="L15" s="12">
        <f t="shared" si="1"/>
        <v>108.6</v>
      </c>
      <c r="M15" s="13">
        <f t="shared" si="4"/>
        <v>1.9718309859154886</v>
      </c>
      <c r="N15" s="12">
        <f t="shared" si="20"/>
        <v>108.1875</v>
      </c>
      <c r="O15" s="13">
        <f t="shared" si="20"/>
        <v>112.05833333333332</v>
      </c>
      <c r="P15" s="13">
        <f t="shared" si="13"/>
        <v>3.5778933179279733</v>
      </c>
      <c r="R15" s="35">
        <v>167.5</v>
      </c>
      <c r="S15" s="12">
        <f t="shared" si="5"/>
        <v>168.63407999999998</v>
      </c>
      <c r="T15" s="13">
        <f t="shared" si="6"/>
        <v>0.67706268656715451</v>
      </c>
      <c r="U15" s="12">
        <f t="shared" si="21"/>
        <v>168.75416666666666</v>
      </c>
      <c r="V15" s="13">
        <f t="shared" si="22"/>
        <v>174.00418000000002</v>
      </c>
      <c r="W15" s="13">
        <f t="shared" si="14"/>
        <v>3.1110421964889952</v>
      </c>
      <c r="Y15" s="35">
        <v>167.5</v>
      </c>
      <c r="Z15" s="12">
        <f t="shared" si="7"/>
        <v>164.54528999999999</v>
      </c>
      <c r="AA15" s="13">
        <f t="shared" si="8"/>
        <v>-1.7640059701492561</v>
      </c>
      <c r="AB15" s="12">
        <f t="shared" si="23"/>
        <v>168.75416666666666</v>
      </c>
      <c r="AC15" s="13">
        <f t="shared" si="24"/>
        <v>169.78518374999999</v>
      </c>
      <c r="AD15" s="13">
        <f t="shared" si="15"/>
        <v>0.61095800103700526</v>
      </c>
      <c r="AF15" s="35">
        <v>106.5</v>
      </c>
      <c r="AG15" s="12">
        <f t="shared" si="2"/>
        <v>109.68599999999999</v>
      </c>
      <c r="AH15" s="13">
        <f t="shared" si="9"/>
        <v>2.9915492957746324</v>
      </c>
      <c r="AI15" s="12">
        <f t="shared" si="25"/>
        <v>108.1875</v>
      </c>
      <c r="AJ15" s="13">
        <f t="shared" si="26"/>
        <v>113.17891666666668</v>
      </c>
      <c r="AK15" s="13">
        <f t="shared" si="16"/>
        <v>4.6136722511072747</v>
      </c>
      <c r="AM15" s="35">
        <v>106.5</v>
      </c>
      <c r="AN15" s="12">
        <f t="shared" si="10"/>
        <v>107.514</v>
      </c>
      <c r="AO15" s="13">
        <f t="shared" si="11"/>
        <v>0.95211267605633054</v>
      </c>
      <c r="AP15" s="12">
        <f t="shared" si="27"/>
        <v>108.1875</v>
      </c>
      <c r="AQ15" s="13">
        <f t="shared" si="28"/>
        <v>110.93774999999999</v>
      </c>
      <c r="AR15" s="13">
        <f t="shared" si="17"/>
        <v>2.5421143847487002</v>
      </c>
    </row>
    <row r="16" spans="1:44">
      <c r="A16" s="1">
        <v>2012</v>
      </c>
      <c r="B16" s="1">
        <v>12</v>
      </c>
      <c r="D16" s="38">
        <v>105</v>
      </c>
      <c r="E16" s="35">
        <v>121.1</v>
      </c>
      <c r="F16" s="12">
        <f t="shared" si="0"/>
        <v>125.7675</v>
      </c>
      <c r="G16" s="13">
        <f t="shared" si="3"/>
        <v>3.8542526837324544</v>
      </c>
      <c r="H16" s="12">
        <f t="shared" si="18"/>
        <v>168.83333333333334</v>
      </c>
      <c r="I16" s="13">
        <f t="shared" si="19"/>
        <v>171.94615624999997</v>
      </c>
      <c r="J16" s="13">
        <f t="shared" si="12"/>
        <v>1.8437253208291935</v>
      </c>
      <c r="K16" s="35">
        <v>75.3</v>
      </c>
      <c r="L16" s="12">
        <f t="shared" si="1"/>
        <v>82</v>
      </c>
      <c r="M16" s="13">
        <f t="shared" si="4"/>
        <v>8.897742363877839</v>
      </c>
      <c r="N16" s="12">
        <f t="shared" si="20"/>
        <v>107.0625</v>
      </c>
      <c r="O16" s="13">
        <f t="shared" si="20"/>
        <v>112.10833333333333</v>
      </c>
      <c r="P16" s="13">
        <f t="shared" si="13"/>
        <v>4.7129791788285615</v>
      </c>
      <c r="R16" s="35">
        <v>121.1</v>
      </c>
      <c r="S16" s="12">
        <f t="shared" si="5"/>
        <v>127.3296</v>
      </c>
      <c r="T16" s="13">
        <f t="shared" si="6"/>
        <v>5.1441783649876243</v>
      </c>
      <c r="U16" s="12">
        <f t="shared" si="21"/>
        <v>168.83333333333334</v>
      </c>
      <c r="V16" s="13">
        <f t="shared" si="22"/>
        <v>174.08181999999999</v>
      </c>
      <c r="W16" s="13">
        <f t="shared" si="14"/>
        <v>3.1086791707798653</v>
      </c>
      <c r="Y16" s="35">
        <v>121.1</v>
      </c>
      <c r="Z16" s="12">
        <f t="shared" si="7"/>
        <v>124.2423</v>
      </c>
      <c r="AA16" s="13">
        <f t="shared" si="8"/>
        <v>2.5947976878612877</v>
      </c>
      <c r="AB16" s="12">
        <f t="shared" si="23"/>
        <v>168.83333333333334</v>
      </c>
      <c r="AC16" s="13">
        <f t="shared" si="24"/>
        <v>169.86094124999997</v>
      </c>
      <c r="AD16" s="13">
        <f t="shared" si="15"/>
        <v>0.60865227048367387</v>
      </c>
      <c r="AF16" s="35">
        <v>75.3</v>
      </c>
      <c r="AG16" s="12">
        <f t="shared" si="2"/>
        <v>82.820000000000007</v>
      </c>
      <c r="AH16" s="13">
        <f t="shared" si="9"/>
        <v>9.9867197875166198</v>
      </c>
      <c r="AI16" s="12">
        <f t="shared" si="25"/>
        <v>107.0625</v>
      </c>
      <c r="AJ16" s="13">
        <f t="shared" si="26"/>
        <v>113.22941666666668</v>
      </c>
      <c r="AK16" s="13">
        <f t="shared" si="16"/>
        <v>5.7601089706168693</v>
      </c>
      <c r="AM16" s="35">
        <v>75.3</v>
      </c>
      <c r="AN16" s="12">
        <f t="shared" si="10"/>
        <v>81.179999999999993</v>
      </c>
      <c r="AO16" s="13">
        <f t="shared" si="11"/>
        <v>7.8087649402390298</v>
      </c>
      <c r="AP16" s="12">
        <f t="shared" si="27"/>
        <v>107.0625</v>
      </c>
      <c r="AQ16" s="13">
        <f t="shared" si="28"/>
        <v>110.98725</v>
      </c>
      <c r="AR16" s="13">
        <f t="shared" si="17"/>
        <v>3.6658493870402822</v>
      </c>
    </row>
    <row r="17" spans="1:44">
      <c r="A17" s="1">
        <v>2013</v>
      </c>
      <c r="B17" s="1">
        <v>1</v>
      </c>
      <c r="D17" s="38">
        <v>123.1</v>
      </c>
      <c r="E17" s="35">
        <v>177</v>
      </c>
      <c r="F17" s="12">
        <f t="shared" si="0"/>
        <v>181.28924999999998</v>
      </c>
      <c r="G17" s="13">
        <f t="shared" si="3"/>
        <v>2.4233050847457491</v>
      </c>
      <c r="H17" s="12">
        <f t="shared" si="18"/>
        <v>167.86666666666665</v>
      </c>
      <c r="I17" s="13">
        <f t="shared" si="19"/>
        <v>168.252375</v>
      </c>
      <c r="J17" s="13">
        <f t="shared" si="12"/>
        <v>0.22977065131057373</v>
      </c>
      <c r="K17" s="35">
        <v>119.6</v>
      </c>
      <c r="L17" s="12">
        <f t="shared" si="1"/>
        <v>118.19999999999999</v>
      </c>
      <c r="M17" s="13">
        <f t="shared" si="4"/>
        <v>-1.1705685618729262</v>
      </c>
      <c r="N17" s="12">
        <f t="shared" si="20"/>
        <v>104.77916666666665</v>
      </c>
      <c r="O17" s="13">
        <f t="shared" si="20"/>
        <v>109.69999999999999</v>
      </c>
      <c r="P17" s="13">
        <f t="shared" si="13"/>
        <v>4.6963852547023492</v>
      </c>
      <c r="R17" s="35">
        <v>177</v>
      </c>
      <c r="S17" s="12">
        <f t="shared" si="5"/>
        <v>183.54095999999998</v>
      </c>
      <c r="T17" s="13">
        <f t="shared" si="6"/>
        <v>3.6954576271186284</v>
      </c>
      <c r="U17" s="12">
        <f t="shared" si="21"/>
        <v>167.86666666666665</v>
      </c>
      <c r="V17" s="13">
        <f t="shared" si="22"/>
        <v>170.34216000000001</v>
      </c>
      <c r="W17" s="13">
        <f t="shared" si="14"/>
        <v>1.4746783161239279</v>
      </c>
      <c r="Y17" s="35">
        <v>177</v>
      </c>
      <c r="Z17" s="12">
        <f t="shared" si="7"/>
        <v>179.09072999999998</v>
      </c>
      <c r="AA17" s="13">
        <f t="shared" si="8"/>
        <v>1.1812033898305003</v>
      </c>
      <c r="AB17" s="12">
        <f t="shared" si="23"/>
        <v>167.86666666666665</v>
      </c>
      <c r="AC17" s="13">
        <f t="shared" si="24"/>
        <v>166.21195499999996</v>
      </c>
      <c r="AD17" s="13">
        <f t="shared" si="15"/>
        <v>-0.98572974583002804</v>
      </c>
      <c r="AF17" s="35">
        <v>119.6</v>
      </c>
      <c r="AG17" s="12">
        <f t="shared" si="2"/>
        <v>119.38199999999999</v>
      </c>
      <c r="AH17" s="13">
        <f t="shared" si="9"/>
        <v>-0.18227424749164811</v>
      </c>
      <c r="AI17" s="12">
        <f t="shared" si="25"/>
        <v>104.77916666666665</v>
      </c>
      <c r="AJ17" s="13">
        <f t="shared" si="26"/>
        <v>110.79700000000001</v>
      </c>
      <c r="AK17" s="13">
        <f t="shared" si="16"/>
        <v>5.7433491072494007</v>
      </c>
      <c r="AM17" s="35">
        <v>119.6</v>
      </c>
      <c r="AN17" s="12">
        <f t="shared" si="10"/>
        <v>117.01799999999999</v>
      </c>
      <c r="AO17" s="13">
        <f t="shared" si="11"/>
        <v>-2.1588628762541902</v>
      </c>
      <c r="AP17" s="12">
        <f t="shared" si="27"/>
        <v>104.77916666666665</v>
      </c>
      <c r="AQ17" s="13">
        <f t="shared" si="28"/>
        <v>108.60299999999999</v>
      </c>
      <c r="AR17" s="13">
        <f t="shared" si="17"/>
        <v>3.6494214021553404</v>
      </c>
    </row>
    <row r="18" spans="1:44">
      <c r="A18" s="1">
        <v>2013</v>
      </c>
      <c r="B18" s="1">
        <v>2</v>
      </c>
      <c r="D18" s="38">
        <v>101.8</v>
      </c>
      <c r="E18" s="35">
        <v>122.9</v>
      </c>
      <c r="F18" s="12">
        <f t="shared" si="0"/>
        <v>115.95149999999998</v>
      </c>
      <c r="G18" s="13">
        <f t="shared" si="3"/>
        <v>-5.6537835638730769</v>
      </c>
      <c r="H18" s="12">
        <f t="shared" si="18"/>
        <v>168.91249999999999</v>
      </c>
      <c r="I18" s="13">
        <f t="shared" si="19"/>
        <v>165.79837499999999</v>
      </c>
      <c r="J18" s="13">
        <f t="shared" si="12"/>
        <v>-1.8436320580182013</v>
      </c>
      <c r="K18" s="35">
        <v>76.099999999999994</v>
      </c>
      <c r="L18" s="12">
        <f t="shared" si="1"/>
        <v>75.599999999999994</v>
      </c>
      <c r="M18" s="13">
        <f t="shared" si="4"/>
        <v>-0.65703022339027939</v>
      </c>
      <c r="N18" s="12">
        <f t="shared" si="20"/>
        <v>103.7375</v>
      </c>
      <c r="O18" s="13">
        <f t="shared" si="20"/>
        <v>108.10000000000001</v>
      </c>
      <c r="P18" s="13">
        <f t="shared" si="13"/>
        <v>4.2053259428846985</v>
      </c>
      <c r="R18" s="35">
        <v>122.9</v>
      </c>
      <c r="S18" s="12">
        <f t="shared" si="5"/>
        <v>117.39167999999999</v>
      </c>
      <c r="T18" s="13">
        <f t="shared" si="6"/>
        <v>-4.4819528071603116</v>
      </c>
      <c r="U18" s="12">
        <f t="shared" si="21"/>
        <v>168.91249999999999</v>
      </c>
      <c r="V18" s="13">
        <f t="shared" si="22"/>
        <v>167.85767999999999</v>
      </c>
      <c r="W18" s="13">
        <f t="shared" si="14"/>
        <v>-0.62447717013246518</v>
      </c>
      <c r="Y18" s="35">
        <v>122.9</v>
      </c>
      <c r="Z18" s="12">
        <f t="shared" si="7"/>
        <v>114.54534</v>
      </c>
      <c r="AA18" s="13">
        <f t="shared" si="8"/>
        <v>-6.7979332790886957</v>
      </c>
      <c r="AB18" s="12">
        <f t="shared" si="23"/>
        <v>168.91249999999999</v>
      </c>
      <c r="AC18" s="13">
        <f t="shared" si="24"/>
        <v>163.78771499999996</v>
      </c>
      <c r="AD18" s="13">
        <f t="shared" si="15"/>
        <v>-3.0339880115444515</v>
      </c>
      <c r="AF18" s="35">
        <v>76.099999999999994</v>
      </c>
      <c r="AG18" s="12">
        <f t="shared" si="2"/>
        <v>76.355999999999995</v>
      </c>
      <c r="AH18" s="13">
        <f t="shared" si="9"/>
        <v>0.33639947437582407</v>
      </c>
      <c r="AI18" s="12">
        <f t="shared" si="25"/>
        <v>103.7375</v>
      </c>
      <c r="AJ18" s="13">
        <f t="shared" si="26"/>
        <v>109.181</v>
      </c>
      <c r="AK18" s="13">
        <f t="shared" si="16"/>
        <v>5.2473792023135246</v>
      </c>
      <c r="AM18" s="35">
        <v>76.099999999999994</v>
      </c>
      <c r="AN18" s="12">
        <f t="shared" si="10"/>
        <v>74.843999999999994</v>
      </c>
      <c r="AO18" s="13">
        <f t="shared" si="11"/>
        <v>-1.6504599211563828</v>
      </c>
      <c r="AP18" s="12">
        <f t="shared" si="27"/>
        <v>103.7375</v>
      </c>
      <c r="AQ18" s="13">
        <f t="shared" si="28"/>
        <v>107.01899999999999</v>
      </c>
      <c r="AR18" s="13">
        <f t="shared" si="17"/>
        <v>3.163272683455844</v>
      </c>
    </row>
    <row r="19" spans="1:44">
      <c r="A19" s="1">
        <v>2013</v>
      </c>
      <c r="B19" s="1">
        <v>3</v>
      </c>
      <c r="D19" s="38">
        <v>110.2</v>
      </c>
      <c r="E19" s="35">
        <v>158.9</v>
      </c>
      <c r="F19" s="12">
        <f t="shared" si="0"/>
        <v>141.71850000000001</v>
      </c>
      <c r="G19" s="13">
        <f t="shared" si="3"/>
        <v>-10.812775330396477</v>
      </c>
      <c r="H19" s="12">
        <f t="shared" si="18"/>
        <v>168.29166666666666</v>
      </c>
      <c r="I19" s="13">
        <f t="shared" si="19"/>
        <v>163.1654375</v>
      </c>
      <c r="J19" s="13">
        <f t="shared" si="12"/>
        <v>-3.0460386234216372</v>
      </c>
      <c r="K19" s="35">
        <v>92.5</v>
      </c>
      <c r="L19" s="12">
        <f t="shared" si="1"/>
        <v>92.4</v>
      </c>
      <c r="M19" s="13">
        <f t="shared" si="4"/>
        <v>-0.10810810810811233</v>
      </c>
      <c r="N19" s="12">
        <f t="shared" si="20"/>
        <v>101.89999999999999</v>
      </c>
      <c r="O19" s="13">
        <f t="shared" si="20"/>
        <v>106.38333333333333</v>
      </c>
      <c r="P19" s="13">
        <f t="shared" si="13"/>
        <v>4.3997383055282882</v>
      </c>
      <c r="R19" s="35">
        <v>158.9</v>
      </c>
      <c r="S19" s="12">
        <f t="shared" si="5"/>
        <v>143.47872000000001</v>
      </c>
      <c r="T19" s="13">
        <f t="shared" si="6"/>
        <v>-9.7050220264317204</v>
      </c>
      <c r="U19" s="12">
        <f t="shared" si="21"/>
        <v>168.29166666666666</v>
      </c>
      <c r="V19" s="13">
        <f t="shared" si="22"/>
        <v>165.19203999999999</v>
      </c>
      <c r="W19" s="13">
        <f t="shared" si="14"/>
        <v>-1.8418182718494762</v>
      </c>
      <c r="Y19" s="35">
        <v>158.9</v>
      </c>
      <c r="Z19" s="12">
        <f t="shared" si="7"/>
        <v>139.99986000000001</v>
      </c>
      <c r="AA19" s="13">
        <f t="shared" si="8"/>
        <v>-11.894361233480168</v>
      </c>
      <c r="AB19" s="12">
        <f t="shared" si="23"/>
        <v>168.29166666666666</v>
      </c>
      <c r="AC19" s="13">
        <f t="shared" si="24"/>
        <v>161.18670749999998</v>
      </c>
      <c r="AD19" s="13">
        <f t="shared" si="15"/>
        <v>-4.2218128249566718</v>
      </c>
      <c r="AF19" s="35">
        <v>92.5</v>
      </c>
      <c r="AG19" s="12">
        <f t="shared" si="2"/>
        <v>93.324000000000012</v>
      </c>
      <c r="AH19" s="13">
        <f t="shared" si="9"/>
        <v>0.89081081081081948</v>
      </c>
      <c r="AI19" s="12">
        <f t="shared" si="25"/>
        <v>101.89999999999999</v>
      </c>
      <c r="AJ19" s="13">
        <f t="shared" si="26"/>
        <v>107.44716666666666</v>
      </c>
      <c r="AK19" s="13">
        <f t="shared" si="16"/>
        <v>5.4437356885835868</v>
      </c>
      <c r="AM19" s="35">
        <v>92.5</v>
      </c>
      <c r="AN19" s="12">
        <f t="shared" si="10"/>
        <v>91.475999999999999</v>
      </c>
      <c r="AO19" s="13">
        <f t="shared" si="11"/>
        <v>-1.1070270270270299</v>
      </c>
      <c r="AP19" s="12">
        <f t="shared" si="27"/>
        <v>101.89999999999999</v>
      </c>
      <c r="AQ19" s="13">
        <f t="shared" si="28"/>
        <v>105.31949999999999</v>
      </c>
      <c r="AR19" s="13">
        <f t="shared" si="17"/>
        <v>3.3557409224730179</v>
      </c>
    </row>
    <row r="20" spans="1:44">
      <c r="A20" s="1">
        <v>2013</v>
      </c>
      <c r="B20" s="1">
        <v>4</v>
      </c>
      <c r="D20" s="38">
        <v>125.9</v>
      </c>
      <c r="E20" s="35">
        <v>210.7</v>
      </c>
      <c r="F20" s="12">
        <f t="shared" si="0"/>
        <v>189.87825000000001</v>
      </c>
      <c r="G20" s="13">
        <f t="shared" si="3"/>
        <v>-9.8821784527764436</v>
      </c>
      <c r="H20" s="12">
        <f t="shared" si="18"/>
        <v>169.04166666666666</v>
      </c>
      <c r="I20" s="13">
        <f t="shared" si="19"/>
        <v>161.65724999999998</v>
      </c>
      <c r="J20" s="13">
        <f t="shared" si="12"/>
        <v>-4.3684002957850652</v>
      </c>
      <c r="K20" s="35">
        <v>130.4</v>
      </c>
      <c r="L20" s="12">
        <f t="shared" si="1"/>
        <v>123.80000000000001</v>
      </c>
      <c r="M20" s="13">
        <f t="shared" si="4"/>
        <v>-5.0613496932515289</v>
      </c>
      <c r="N20" s="12">
        <f t="shared" si="20"/>
        <v>102.04166666666667</v>
      </c>
      <c r="O20" s="13">
        <f t="shared" si="20"/>
        <v>105.40000000000002</v>
      </c>
      <c r="P20" s="13">
        <f t="shared" si="13"/>
        <v>3.2911392405063395</v>
      </c>
      <c r="R20" s="35">
        <v>210.7</v>
      </c>
      <c r="S20" s="12">
        <f t="shared" si="5"/>
        <v>192.23664000000002</v>
      </c>
      <c r="T20" s="13">
        <f t="shared" si="6"/>
        <v>-8.7628666350260858</v>
      </c>
      <c r="U20" s="12">
        <f t="shared" si="21"/>
        <v>169.04166666666666</v>
      </c>
      <c r="V20" s="13">
        <f t="shared" si="22"/>
        <v>163.66512</v>
      </c>
      <c r="W20" s="13">
        <f t="shared" si="14"/>
        <v>-3.1806043874784251</v>
      </c>
      <c r="Y20" s="35">
        <v>210.7</v>
      </c>
      <c r="Z20" s="12">
        <f t="shared" si="7"/>
        <v>187.57557000000003</v>
      </c>
      <c r="AA20" s="13">
        <f t="shared" si="8"/>
        <v>-10.975049833887027</v>
      </c>
      <c r="AB20" s="12">
        <f t="shared" si="23"/>
        <v>169.04166666666666</v>
      </c>
      <c r="AC20" s="13">
        <f t="shared" si="24"/>
        <v>159.69681</v>
      </c>
      <c r="AD20" s="13">
        <f t="shared" si="15"/>
        <v>-5.5281380330293217</v>
      </c>
      <c r="AF20" s="35">
        <v>130.4</v>
      </c>
      <c r="AG20" s="12">
        <f t="shared" si="2"/>
        <v>125.03800000000001</v>
      </c>
      <c r="AH20" s="13">
        <f t="shared" si="9"/>
        <v>-4.1119631901840421</v>
      </c>
      <c r="AI20" s="12">
        <f t="shared" si="25"/>
        <v>102.04166666666667</v>
      </c>
      <c r="AJ20" s="13">
        <f t="shared" si="26"/>
        <v>106.45400000000001</v>
      </c>
      <c r="AK20" s="13">
        <f t="shared" si="16"/>
        <v>4.3240506329113941</v>
      </c>
      <c r="AM20" s="35">
        <v>130.4</v>
      </c>
      <c r="AN20" s="12">
        <f t="shared" si="10"/>
        <v>122.56200000000001</v>
      </c>
      <c r="AO20" s="13">
        <f t="shared" si="11"/>
        <v>-6.0107361963190158</v>
      </c>
      <c r="AP20" s="12">
        <f t="shared" si="27"/>
        <v>102.04166666666667</v>
      </c>
      <c r="AQ20" s="13">
        <f t="shared" si="28"/>
        <v>104.346</v>
      </c>
      <c r="AR20" s="13">
        <f t="shared" si="17"/>
        <v>2.2582278481012565</v>
      </c>
    </row>
    <row r="21" spans="1:44">
      <c r="A21" s="1">
        <v>2013</v>
      </c>
      <c r="B21" s="1">
        <v>5</v>
      </c>
      <c r="D21" s="38">
        <v>134.30000000000001</v>
      </c>
      <c r="E21" s="35">
        <v>223.6</v>
      </c>
      <c r="F21" s="12">
        <f t="shared" si="0"/>
        <v>215.64525000000003</v>
      </c>
      <c r="G21" s="13">
        <f t="shared" si="3"/>
        <v>-3.5575805008944457</v>
      </c>
      <c r="H21" s="12">
        <f t="shared" si="18"/>
        <v>174.60416666666663</v>
      </c>
      <c r="I21" s="13">
        <f t="shared" si="19"/>
        <v>166.20737499999996</v>
      </c>
      <c r="J21" s="13">
        <f t="shared" si="12"/>
        <v>-4.8090442667939328</v>
      </c>
      <c r="K21" s="35">
        <v>138.19999999999999</v>
      </c>
      <c r="L21" s="12">
        <f t="shared" si="1"/>
        <v>140.60000000000002</v>
      </c>
      <c r="M21" s="13">
        <f t="shared" si="4"/>
        <v>1.7366136034732591</v>
      </c>
      <c r="N21" s="12">
        <f t="shared" si="20"/>
        <v>105.72499999999998</v>
      </c>
      <c r="O21" s="13">
        <f t="shared" si="20"/>
        <v>108.36666666666667</v>
      </c>
      <c r="P21" s="13">
        <f t="shared" si="13"/>
        <v>2.4986206352960068</v>
      </c>
      <c r="R21" s="35">
        <v>223.6</v>
      </c>
      <c r="S21" s="12">
        <f t="shared" si="5"/>
        <v>218.32368000000002</v>
      </c>
      <c r="T21" s="13">
        <f t="shared" si="6"/>
        <v>-2.3597137745974806</v>
      </c>
      <c r="U21" s="12">
        <f t="shared" si="21"/>
        <v>174.60416666666663</v>
      </c>
      <c r="V21" s="13">
        <f t="shared" si="22"/>
        <v>168.27176</v>
      </c>
      <c r="W21" s="13">
        <f t="shared" si="14"/>
        <v>-3.6267213936284293</v>
      </c>
      <c r="Y21" s="35">
        <v>223.6</v>
      </c>
      <c r="Z21" s="12">
        <f t="shared" si="7"/>
        <v>213.03009000000003</v>
      </c>
      <c r="AA21" s="13">
        <f t="shared" si="8"/>
        <v>-4.7271511627906762</v>
      </c>
      <c r="AB21" s="12">
        <f t="shared" si="23"/>
        <v>174.60416666666663</v>
      </c>
      <c r="AC21" s="13">
        <f t="shared" si="24"/>
        <v>164.191755</v>
      </c>
      <c r="AD21" s="13">
        <f t="shared" si="15"/>
        <v>-5.9634382531917254</v>
      </c>
      <c r="AF21" s="35">
        <v>138.19999999999999</v>
      </c>
      <c r="AG21" s="12">
        <f t="shared" si="2"/>
        <v>142.00600000000003</v>
      </c>
      <c r="AH21" s="13">
        <f t="shared" si="9"/>
        <v>2.7539797395079972</v>
      </c>
      <c r="AI21" s="12">
        <f t="shared" si="25"/>
        <v>105.72499999999998</v>
      </c>
      <c r="AJ21" s="13">
        <f t="shared" si="26"/>
        <v>109.45033333333333</v>
      </c>
      <c r="AK21" s="13">
        <f t="shared" si="16"/>
        <v>3.5236068416489417</v>
      </c>
      <c r="AM21" s="35">
        <v>138.19999999999999</v>
      </c>
      <c r="AN21" s="12">
        <f t="shared" si="10"/>
        <v>139.19400000000002</v>
      </c>
      <c r="AO21" s="13">
        <f t="shared" si="11"/>
        <v>0.71924746743852097</v>
      </c>
      <c r="AP21" s="12">
        <f t="shared" si="27"/>
        <v>105.72499999999998</v>
      </c>
      <c r="AQ21" s="13">
        <f t="shared" si="28"/>
        <v>107.283</v>
      </c>
      <c r="AR21" s="13">
        <f t="shared" si="17"/>
        <v>1.4736344289430434</v>
      </c>
    </row>
    <row r="22" spans="1:44">
      <c r="A22" s="1">
        <v>2013</v>
      </c>
      <c r="B22" s="1">
        <v>6</v>
      </c>
      <c r="D22" s="38">
        <v>113.7</v>
      </c>
      <c r="E22" s="35">
        <v>163.30000000000001</v>
      </c>
      <c r="F22" s="12">
        <f t="shared" si="0"/>
        <v>152.45474999999999</v>
      </c>
      <c r="G22" s="13">
        <f t="shared" si="3"/>
        <v>-6.6413043478261073</v>
      </c>
      <c r="H22" s="12">
        <f t="shared" si="18"/>
        <v>183.73333333333332</v>
      </c>
      <c r="I22" s="13">
        <f t="shared" si="19"/>
        <v>174.50240624999995</v>
      </c>
      <c r="J22" s="13">
        <f t="shared" si="12"/>
        <v>-5.0240894865747663</v>
      </c>
      <c r="K22" s="35">
        <v>91.7</v>
      </c>
      <c r="L22" s="12">
        <f t="shared" si="1"/>
        <v>99.4</v>
      </c>
      <c r="M22" s="13">
        <f t="shared" si="4"/>
        <v>8.3969465648854964</v>
      </c>
      <c r="N22" s="12">
        <f t="shared" si="20"/>
        <v>111.33750000000002</v>
      </c>
      <c r="O22" s="13">
        <f t="shared" si="20"/>
        <v>113.77499999999999</v>
      </c>
      <c r="P22" s="13">
        <f t="shared" si="13"/>
        <v>2.1892893230043455</v>
      </c>
      <c r="R22" s="35">
        <v>163.30000000000001</v>
      </c>
      <c r="S22" s="12">
        <f t="shared" si="5"/>
        <v>154.34832</v>
      </c>
      <c r="T22" s="13">
        <f t="shared" si="6"/>
        <v>-5.4817391304347893</v>
      </c>
      <c r="U22" s="12">
        <f t="shared" si="21"/>
        <v>183.73333333333332</v>
      </c>
      <c r="V22" s="13">
        <f t="shared" si="22"/>
        <v>176.66982000000004</v>
      </c>
      <c r="W22" s="13">
        <f t="shared" si="14"/>
        <v>-3.8444375907111521</v>
      </c>
      <c r="Y22" s="35">
        <v>163.30000000000001</v>
      </c>
      <c r="Z22" s="12">
        <f t="shared" si="7"/>
        <v>150.60590999999999</v>
      </c>
      <c r="AA22" s="13">
        <f t="shared" si="8"/>
        <v>-7.7734782608695667</v>
      </c>
      <c r="AB22" s="12">
        <f t="shared" si="23"/>
        <v>183.73333333333332</v>
      </c>
      <c r="AC22" s="13">
        <f t="shared" si="24"/>
        <v>172.38619125</v>
      </c>
      <c r="AD22" s="13">
        <f t="shared" si="15"/>
        <v>-6.1758755896226347</v>
      </c>
      <c r="AF22" s="35">
        <v>91.7</v>
      </c>
      <c r="AG22" s="12">
        <f t="shared" si="2"/>
        <v>100.39400000000001</v>
      </c>
      <c r="AH22" s="13">
        <f t="shared" si="9"/>
        <v>9.4809160305343596</v>
      </c>
      <c r="AI22" s="12">
        <f t="shared" si="25"/>
        <v>111.33750000000002</v>
      </c>
      <c r="AJ22" s="13">
        <f t="shared" si="26"/>
        <v>114.91275</v>
      </c>
      <c r="AK22" s="13">
        <f t="shared" si="16"/>
        <v>3.2111822162343913</v>
      </c>
      <c r="AM22" s="35">
        <v>91.7</v>
      </c>
      <c r="AN22" s="12">
        <f t="shared" si="10"/>
        <v>98.406000000000006</v>
      </c>
      <c r="AO22" s="13">
        <f t="shared" si="11"/>
        <v>7.3129770992366332</v>
      </c>
      <c r="AP22" s="12">
        <f t="shared" si="27"/>
        <v>111.33750000000002</v>
      </c>
      <c r="AQ22" s="13">
        <f t="shared" si="28"/>
        <v>112.63724999999999</v>
      </c>
      <c r="AR22" s="13">
        <f t="shared" si="17"/>
        <v>1.1673964297742998</v>
      </c>
    </row>
    <row r="23" spans="1:44">
      <c r="A23" s="1">
        <v>2013</v>
      </c>
      <c r="B23" s="1">
        <v>7</v>
      </c>
      <c r="D23" s="38">
        <v>119.3</v>
      </c>
      <c r="E23" s="35">
        <v>191.1</v>
      </c>
      <c r="F23" s="12">
        <f t="shared" si="0"/>
        <v>169.63274999999999</v>
      </c>
      <c r="G23" s="13">
        <f t="shared" si="3"/>
        <v>-11.233516483516496</v>
      </c>
      <c r="H23" s="12">
        <f t="shared" si="18"/>
        <v>193.8125</v>
      </c>
      <c r="I23" s="13">
        <f t="shared" si="19"/>
        <v>183.11696874999998</v>
      </c>
      <c r="J23" s="13">
        <f t="shared" si="12"/>
        <v>-5.5184940341825239</v>
      </c>
      <c r="K23" s="35">
        <v>101</v>
      </c>
      <c r="L23" s="12">
        <f t="shared" si="1"/>
        <v>110.6</v>
      </c>
      <c r="M23" s="13">
        <f t="shared" si="4"/>
        <v>9.504950495049485</v>
      </c>
      <c r="N23" s="12">
        <f t="shared" si="20"/>
        <v>118.07916666666665</v>
      </c>
      <c r="O23" s="13">
        <f t="shared" si="20"/>
        <v>119.39166666666667</v>
      </c>
      <c r="P23" s="13">
        <f t="shared" si="13"/>
        <v>1.1115423974028715</v>
      </c>
      <c r="R23" s="35">
        <v>191.1</v>
      </c>
      <c r="S23" s="12">
        <f t="shared" si="5"/>
        <v>171.73967999999999</v>
      </c>
      <c r="T23" s="13">
        <f t="shared" si="6"/>
        <v>-10.130989010989012</v>
      </c>
      <c r="U23" s="12">
        <f t="shared" si="21"/>
        <v>193.8125</v>
      </c>
      <c r="V23" s="13">
        <f t="shared" si="22"/>
        <v>185.39138</v>
      </c>
      <c r="W23" s="13">
        <f t="shared" si="14"/>
        <v>-4.3449829087391123</v>
      </c>
      <c r="Y23" s="35">
        <v>191.1</v>
      </c>
      <c r="Z23" s="12">
        <f t="shared" si="7"/>
        <v>167.57558999999998</v>
      </c>
      <c r="AA23" s="13">
        <f t="shared" si="8"/>
        <v>-12.310000000000016</v>
      </c>
      <c r="AB23" s="12">
        <f t="shared" si="23"/>
        <v>193.8125</v>
      </c>
      <c r="AC23" s="13">
        <f t="shared" si="24"/>
        <v>180.89628374999998</v>
      </c>
      <c r="AD23" s="13">
        <f t="shared" si="15"/>
        <v>-6.6642844243792467</v>
      </c>
      <c r="AF23" s="35">
        <v>101</v>
      </c>
      <c r="AG23" s="12">
        <f t="shared" si="2"/>
        <v>111.70599999999999</v>
      </c>
      <c r="AH23" s="13">
        <f t="shared" si="9"/>
        <v>10.599999999999994</v>
      </c>
      <c r="AI23" s="12">
        <f t="shared" si="25"/>
        <v>118.07916666666665</v>
      </c>
      <c r="AJ23" s="13">
        <f t="shared" si="26"/>
        <v>120.58558333333332</v>
      </c>
      <c r="AK23" s="13">
        <f t="shared" si="16"/>
        <v>2.1226578213769045</v>
      </c>
      <c r="AM23" s="35">
        <v>101</v>
      </c>
      <c r="AN23" s="12">
        <f t="shared" si="10"/>
        <v>109.494</v>
      </c>
      <c r="AO23" s="13">
        <f t="shared" si="11"/>
        <v>8.4099009900990183</v>
      </c>
      <c r="AP23" s="12">
        <f t="shared" si="27"/>
        <v>118.07916666666665</v>
      </c>
      <c r="AQ23" s="13">
        <f t="shared" si="28"/>
        <v>118.19775</v>
      </c>
      <c r="AR23" s="13">
        <f t="shared" si="17"/>
        <v>0.10042697342885276</v>
      </c>
    </row>
    <row r="24" spans="1:44">
      <c r="A24" s="1">
        <v>2013</v>
      </c>
      <c r="B24" s="1">
        <v>8</v>
      </c>
      <c r="D24" s="38">
        <v>118.3</v>
      </c>
      <c r="E24" s="35">
        <v>182.5</v>
      </c>
      <c r="F24" s="12">
        <f t="shared" si="0"/>
        <v>166.56524999999999</v>
      </c>
      <c r="G24" s="13">
        <f t="shared" si="3"/>
        <v>-8.7313698630137111</v>
      </c>
      <c r="H24" s="12">
        <f t="shared" si="18"/>
        <v>206.22499999999999</v>
      </c>
      <c r="I24" s="13">
        <f t="shared" si="19"/>
        <v>195.10578124999998</v>
      </c>
      <c r="J24" s="13">
        <f t="shared" si="12"/>
        <v>-5.3917899139289744</v>
      </c>
      <c r="K24" s="35">
        <v>107.5</v>
      </c>
      <c r="L24" s="12">
        <f t="shared" si="1"/>
        <v>108.6</v>
      </c>
      <c r="M24" s="13">
        <f t="shared" si="4"/>
        <v>1.0232558139534831</v>
      </c>
      <c r="N24" s="12">
        <f t="shared" si="20"/>
        <v>126.9375</v>
      </c>
      <c r="O24" s="13">
        <f t="shared" si="20"/>
        <v>127.20833333333333</v>
      </c>
      <c r="P24" s="13">
        <f t="shared" si="13"/>
        <v>0.21335959297555007</v>
      </c>
      <c r="R24" s="35">
        <v>182.5</v>
      </c>
      <c r="S24" s="12">
        <f t="shared" si="5"/>
        <v>168.63407999999998</v>
      </c>
      <c r="T24" s="13">
        <f t="shared" si="6"/>
        <v>-7.5977643835616533</v>
      </c>
      <c r="U24" s="12">
        <f t="shared" si="21"/>
        <v>206.22499999999999</v>
      </c>
      <c r="V24" s="13">
        <f t="shared" si="22"/>
        <v>197.5291</v>
      </c>
      <c r="W24" s="13">
        <f t="shared" si="14"/>
        <v>-4.2167050551582008</v>
      </c>
      <c r="Y24" s="35">
        <v>182.5</v>
      </c>
      <c r="Z24" s="12">
        <f t="shared" si="7"/>
        <v>164.54528999999999</v>
      </c>
      <c r="AA24" s="13">
        <f t="shared" si="8"/>
        <v>-9.8381972602739722</v>
      </c>
      <c r="AB24" s="12">
        <f t="shared" si="23"/>
        <v>206.22499999999999</v>
      </c>
      <c r="AC24" s="13">
        <f t="shared" si="24"/>
        <v>192.73970625000001</v>
      </c>
      <c r="AD24" s="13">
        <f t="shared" si="15"/>
        <v>-6.5391168626500047</v>
      </c>
      <c r="AF24" s="35">
        <v>107.5</v>
      </c>
      <c r="AG24" s="12">
        <f t="shared" si="2"/>
        <v>109.68599999999999</v>
      </c>
      <c r="AH24" s="13">
        <f t="shared" si="9"/>
        <v>2.0334883720930037</v>
      </c>
      <c r="AI24" s="12">
        <f t="shared" si="25"/>
        <v>126.9375</v>
      </c>
      <c r="AJ24" s="13">
        <f t="shared" si="26"/>
        <v>128.48041666666668</v>
      </c>
      <c r="AK24" s="13">
        <f t="shared" si="16"/>
        <v>1.2154931889053273</v>
      </c>
      <c r="AM24" s="35">
        <v>107.5</v>
      </c>
      <c r="AN24" s="12">
        <f t="shared" si="10"/>
        <v>107.514</v>
      </c>
      <c r="AO24" s="13">
        <f t="shared" si="11"/>
        <v>1.3023255813962464E-2</v>
      </c>
      <c r="AP24" s="12">
        <f t="shared" si="27"/>
        <v>126.9375</v>
      </c>
      <c r="AQ24" s="13">
        <f t="shared" si="28"/>
        <v>125.93624999999999</v>
      </c>
      <c r="AR24" s="13">
        <f t="shared" si="17"/>
        <v>-0.78877400295421296</v>
      </c>
    </row>
    <row r="25" spans="1:44">
      <c r="A25" s="1">
        <v>2013</v>
      </c>
      <c r="B25" s="1">
        <v>9</v>
      </c>
      <c r="D25" s="38">
        <v>103.7</v>
      </c>
      <c r="E25" s="35">
        <v>129.5</v>
      </c>
      <c r="F25" s="12">
        <f t="shared" si="0"/>
        <v>121.77975000000001</v>
      </c>
      <c r="G25" s="13">
        <f t="shared" si="3"/>
        <v>-5.9615830115830022</v>
      </c>
      <c r="H25" s="12">
        <f t="shared" si="18"/>
        <v>220.29166666666663</v>
      </c>
      <c r="I25" s="13">
        <f t="shared" si="19"/>
        <v>208.24490624999999</v>
      </c>
      <c r="J25" s="13">
        <f t="shared" si="12"/>
        <v>-5.4685502175146468</v>
      </c>
      <c r="K25" s="35">
        <v>69.099999999999994</v>
      </c>
      <c r="L25" s="12">
        <f t="shared" si="1"/>
        <v>79.400000000000006</v>
      </c>
      <c r="M25" s="13">
        <f t="shared" si="4"/>
        <v>14.905933429811881</v>
      </c>
      <c r="N25" s="12">
        <f t="shared" si="20"/>
        <v>137.70416666666668</v>
      </c>
      <c r="O25" s="13">
        <f t="shared" si="20"/>
        <v>135.77500000000001</v>
      </c>
      <c r="P25" s="13">
        <f t="shared" si="13"/>
        <v>-1.4009501043904464</v>
      </c>
      <c r="R25" s="35">
        <v>129.5</v>
      </c>
      <c r="S25" s="12">
        <f t="shared" si="5"/>
        <v>123.29232</v>
      </c>
      <c r="T25" s="13">
        <f t="shared" si="6"/>
        <v>-4.793575289575287</v>
      </c>
      <c r="U25" s="12">
        <f t="shared" si="21"/>
        <v>220.29166666666663</v>
      </c>
      <c r="V25" s="13">
        <f t="shared" si="22"/>
        <v>210.83142000000001</v>
      </c>
      <c r="W25" s="13">
        <f t="shared" si="14"/>
        <v>-4.2944187630035771</v>
      </c>
      <c r="Y25" s="35">
        <v>129.5</v>
      </c>
      <c r="Z25" s="12">
        <f t="shared" si="7"/>
        <v>120.30291000000001</v>
      </c>
      <c r="AA25" s="13">
        <f t="shared" si="8"/>
        <v>-7.1019999999999897</v>
      </c>
      <c r="AB25" s="12">
        <f t="shared" si="23"/>
        <v>220.29166666666663</v>
      </c>
      <c r="AC25" s="13">
        <f t="shared" si="24"/>
        <v>205.71949125</v>
      </c>
      <c r="AD25" s="13">
        <f t="shared" si="15"/>
        <v>-6.6149462833364652</v>
      </c>
      <c r="AF25" s="35">
        <v>69.099999999999994</v>
      </c>
      <c r="AG25" s="12">
        <f t="shared" si="2"/>
        <v>80.194000000000003</v>
      </c>
      <c r="AH25" s="13">
        <f t="shared" si="9"/>
        <v>16.054992764109997</v>
      </c>
      <c r="AI25" s="12">
        <f t="shared" si="25"/>
        <v>137.70416666666668</v>
      </c>
      <c r="AJ25" s="13">
        <f t="shared" si="26"/>
        <v>137.13275000000002</v>
      </c>
      <c r="AK25" s="13">
        <f t="shared" si="16"/>
        <v>-0.41495960543434762</v>
      </c>
      <c r="AM25" s="35">
        <v>69.099999999999994</v>
      </c>
      <c r="AN25" s="12">
        <f t="shared" si="10"/>
        <v>78.606000000000009</v>
      </c>
      <c r="AO25" s="13">
        <f t="shared" si="11"/>
        <v>13.756874095513766</v>
      </c>
      <c r="AP25" s="12">
        <f t="shared" si="27"/>
        <v>137.70416666666668</v>
      </c>
      <c r="AQ25" s="13">
        <f t="shared" si="28"/>
        <v>134.41725</v>
      </c>
      <c r="AR25" s="13">
        <f t="shared" si="17"/>
        <v>-2.3869406033465594</v>
      </c>
    </row>
    <row r="26" spans="1:44">
      <c r="A26" s="1">
        <v>2013</v>
      </c>
      <c r="B26" s="1">
        <v>10</v>
      </c>
      <c r="D26" s="38">
        <v>131.19999999999999</v>
      </c>
      <c r="E26" s="35">
        <v>212.5</v>
      </c>
      <c r="F26" s="12">
        <f t="shared" si="0"/>
        <v>206.13599999999997</v>
      </c>
      <c r="G26" s="13">
        <f t="shared" si="3"/>
        <v>-2.9948235294117893</v>
      </c>
      <c r="H26" s="12">
        <f t="shared" si="18"/>
        <v>227.5708333333333</v>
      </c>
      <c r="I26" s="13">
        <f t="shared" si="19"/>
        <v>215.55578125</v>
      </c>
      <c r="J26" s="13">
        <f t="shared" si="12"/>
        <v>-5.2796977131662146</v>
      </c>
      <c r="K26" s="35">
        <v>140.80000000000001</v>
      </c>
      <c r="L26" s="12">
        <f t="shared" si="1"/>
        <v>134.39999999999998</v>
      </c>
      <c r="M26" s="13">
        <f t="shared" si="4"/>
        <v>-4.5454545454545752</v>
      </c>
      <c r="N26" s="12">
        <f t="shared" si="20"/>
        <v>144.32916666666668</v>
      </c>
      <c r="O26" s="13">
        <f t="shared" si="20"/>
        <v>140.54166666666666</v>
      </c>
      <c r="P26" s="13">
        <f t="shared" si="13"/>
        <v>-2.6242097058229348</v>
      </c>
      <c r="R26" s="35">
        <v>212.5</v>
      </c>
      <c r="S26" s="12">
        <f t="shared" si="5"/>
        <v>208.69631999999996</v>
      </c>
      <c r="T26" s="13">
        <f t="shared" si="6"/>
        <v>-1.7899670588235495</v>
      </c>
      <c r="U26" s="12">
        <f t="shared" si="21"/>
        <v>227.5708333333333</v>
      </c>
      <c r="V26" s="13">
        <f t="shared" si="22"/>
        <v>218.23310000000004</v>
      </c>
      <c r="W26" s="13">
        <f t="shared" si="14"/>
        <v>-4.1032206089678738</v>
      </c>
      <c r="Y26" s="35">
        <v>212.5</v>
      </c>
      <c r="Z26" s="12">
        <f t="shared" si="7"/>
        <v>203.63615999999996</v>
      </c>
      <c r="AA26" s="13">
        <f t="shared" si="8"/>
        <v>-4.1712188235294292</v>
      </c>
      <c r="AB26" s="12">
        <f t="shared" si="23"/>
        <v>227.5708333333333</v>
      </c>
      <c r="AC26" s="13">
        <f t="shared" si="24"/>
        <v>212.94170624999995</v>
      </c>
      <c r="AD26" s="13">
        <f t="shared" si="15"/>
        <v>-6.4283840196276003</v>
      </c>
      <c r="AF26" s="35">
        <v>140.80000000000001</v>
      </c>
      <c r="AG26" s="12">
        <f t="shared" si="2"/>
        <v>135.74399999999997</v>
      </c>
      <c r="AH26" s="13">
        <f t="shared" si="9"/>
        <v>-3.5909090909091219</v>
      </c>
      <c r="AI26" s="12">
        <f t="shared" si="25"/>
        <v>144.32916666666668</v>
      </c>
      <c r="AJ26" s="13">
        <f t="shared" si="26"/>
        <v>141.94708333333332</v>
      </c>
      <c r="AK26" s="13">
        <f t="shared" si="16"/>
        <v>-1.6504518028811646</v>
      </c>
      <c r="AM26" s="35">
        <v>140.80000000000001</v>
      </c>
      <c r="AN26" s="12">
        <f t="shared" si="10"/>
        <v>133.05599999999998</v>
      </c>
      <c r="AO26" s="13">
        <f t="shared" si="11"/>
        <v>-5.5000000000000142</v>
      </c>
      <c r="AP26" s="12">
        <f t="shared" si="27"/>
        <v>144.32916666666668</v>
      </c>
      <c r="AQ26" s="13">
        <f t="shared" si="28"/>
        <v>139.13624999999999</v>
      </c>
      <c r="AR26" s="13">
        <f t="shared" si="17"/>
        <v>-3.597967608764705</v>
      </c>
    </row>
    <row r="27" spans="1:44">
      <c r="A27" s="1">
        <v>2013</v>
      </c>
      <c r="B27" s="1">
        <v>11</v>
      </c>
      <c r="D27" s="38">
        <v>145.1</v>
      </c>
      <c r="E27" s="35">
        <v>236.8</v>
      </c>
      <c r="F27" s="12">
        <f t="shared" si="0"/>
        <v>248.77424999999997</v>
      </c>
      <c r="G27" s="13">
        <f t="shared" si="3"/>
        <v>5.0566934121621472</v>
      </c>
      <c r="H27" s="12">
        <f t="shared" si="18"/>
        <v>229.97499999999994</v>
      </c>
      <c r="I27" s="13">
        <f t="shared" si="19"/>
        <v>217.79249999999999</v>
      </c>
      <c r="J27" s="13">
        <f t="shared" si="12"/>
        <v>-5.2973149255353746</v>
      </c>
      <c r="K27" s="35">
        <v>146.5</v>
      </c>
      <c r="L27" s="12">
        <f t="shared" si="1"/>
        <v>162.19999999999999</v>
      </c>
      <c r="M27" s="13">
        <f t="shared" si="4"/>
        <v>10.716723549488052</v>
      </c>
      <c r="N27" s="12">
        <f t="shared" si="20"/>
        <v>147.54583333333335</v>
      </c>
      <c r="O27" s="13">
        <f t="shared" si="20"/>
        <v>142</v>
      </c>
      <c r="P27" s="13">
        <f t="shared" si="13"/>
        <v>-3.7587190421055681</v>
      </c>
      <c r="R27" s="35">
        <v>236.8</v>
      </c>
      <c r="S27" s="12">
        <f t="shared" si="5"/>
        <v>251.86415999999997</v>
      </c>
      <c r="T27" s="13">
        <f t="shared" si="6"/>
        <v>6.3615540540540252</v>
      </c>
      <c r="U27" s="12">
        <f t="shared" si="21"/>
        <v>229.97499999999994</v>
      </c>
      <c r="V27" s="13">
        <f t="shared" si="22"/>
        <v>220.49760000000001</v>
      </c>
      <c r="W27" s="13">
        <f t="shared" si="14"/>
        <v>-4.1210566365909074</v>
      </c>
      <c r="Y27" s="35">
        <v>236.8</v>
      </c>
      <c r="Z27" s="12">
        <f t="shared" si="7"/>
        <v>245.75733</v>
      </c>
      <c r="AA27" s="13">
        <f t="shared" si="8"/>
        <v>3.7826562499999881</v>
      </c>
      <c r="AB27" s="12">
        <f t="shared" si="23"/>
        <v>229.97499999999994</v>
      </c>
      <c r="AC27" s="13">
        <f t="shared" si="24"/>
        <v>215.15129999999999</v>
      </c>
      <c r="AD27" s="13">
        <f t="shared" si="15"/>
        <v>-6.445787585607107</v>
      </c>
      <c r="AF27" s="35">
        <v>146.5</v>
      </c>
      <c r="AG27" s="12">
        <f t="shared" si="2"/>
        <v>163.822</v>
      </c>
      <c r="AH27" s="13">
        <f t="shared" si="9"/>
        <v>11.823890784982936</v>
      </c>
      <c r="AI27" s="12">
        <f t="shared" si="25"/>
        <v>147.54583333333335</v>
      </c>
      <c r="AJ27" s="13">
        <f t="shared" si="26"/>
        <v>143.41999999999999</v>
      </c>
      <c r="AK27" s="13">
        <f t="shared" si="16"/>
        <v>-2.7963062325266321</v>
      </c>
      <c r="AM27" s="35">
        <v>146.5</v>
      </c>
      <c r="AN27" s="12">
        <f t="shared" si="10"/>
        <v>160.57799999999997</v>
      </c>
      <c r="AO27" s="13">
        <f t="shared" si="11"/>
        <v>9.609556313993167</v>
      </c>
      <c r="AP27" s="12">
        <f t="shared" si="27"/>
        <v>147.54583333333335</v>
      </c>
      <c r="AQ27" s="13">
        <f t="shared" si="28"/>
        <v>140.57999999999998</v>
      </c>
      <c r="AR27" s="13">
        <f t="shared" si="17"/>
        <v>-4.7211318516845182</v>
      </c>
    </row>
    <row r="28" spans="1:44">
      <c r="A28" s="1">
        <v>2013</v>
      </c>
      <c r="B28" s="1">
        <v>12</v>
      </c>
      <c r="D28" s="38">
        <v>143.1</v>
      </c>
      <c r="E28" s="35">
        <v>270.89999999999998</v>
      </c>
      <c r="F28" s="12">
        <f t="shared" si="0"/>
        <v>242.63924999999998</v>
      </c>
      <c r="G28" s="13">
        <f t="shared" si="3"/>
        <v>-10.43217054263566</v>
      </c>
      <c r="H28" s="12">
        <f t="shared" si="18"/>
        <v>232.01666666666665</v>
      </c>
      <c r="I28" s="13">
        <f t="shared" si="19"/>
        <v>219.16009374999999</v>
      </c>
      <c r="J28" s="13">
        <f t="shared" si="12"/>
        <v>-5.541228180446808</v>
      </c>
      <c r="K28" s="35">
        <v>170</v>
      </c>
      <c r="L28" s="12">
        <f t="shared" si="1"/>
        <v>158.19999999999999</v>
      </c>
      <c r="M28" s="13">
        <f t="shared" si="4"/>
        <v>-6.9411764705882462</v>
      </c>
      <c r="N28" s="12">
        <f t="shared" si="20"/>
        <v>151.05833333333334</v>
      </c>
      <c r="O28" s="13">
        <f t="shared" si="20"/>
        <v>142.89166666666665</v>
      </c>
      <c r="P28" s="13">
        <f t="shared" si="13"/>
        <v>-5.4062999944833763</v>
      </c>
      <c r="R28" s="35">
        <v>270.89999999999998</v>
      </c>
      <c r="S28" s="12">
        <f t="shared" si="5"/>
        <v>245.65295999999998</v>
      </c>
      <c r="T28" s="13">
        <f t="shared" si="6"/>
        <v>-9.3196899224806202</v>
      </c>
      <c r="U28" s="12">
        <f t="shared" si="21"/>
        <v>232.01666666666665</v>
      </c>
      <c r="V28" s="13">
        <f t="shared" si="22"/>
        <v>221.88218000000003</v>
      </c>
      <c r="W28" s="13">
        <f t="shared" si="14"/>
        <v>-4.3679994253286196</v>
      </c>
      <c r="Y28" s="35">
        <v>270.89999999999998</v>
      </c>
      <c r="Z28" s="12">
        <f t="shared" si="7"/>
        <v>239.69672999999997</v>
      </c>
      <c r="AA28" s="13">
        <f t="shared" si="8"/>
        <v>-11.51837209302326</v>
      </c>
      <c r="AB28" s="12">
        <f t="shared" si="23"/>
        <v>232.01666666666665</v>
      </c>
      <c r="AC28" s="13">
        <f t="shared" si="24"/>
        <v>216.50230875</v>
      </c>
      <c r="AD28" s="13">
        <f t="shared" si="15"/>
        <v>-6.6867428704834424</v>
      </c>
      <c r="AF28" s="35">
        <v>170</v>
      </c>
      <c r="AG28" s="12">
        <f t="shared" si="2"/>
        <v>159.78199999999998</v>
      </c>
      <c r="AH28" s="13">
        <f t="shared" si="9"/>
        <v>-6.0105882352941222</v>
      </c>
      <c r="AI28" s="12">
        <f t="shared" si="25"/>
        <v>151.05833333333334</v>
      </c>
      <c r="AJ28" s="13">
        <f t="shared" si="26"/>
        <v>144.32058333333333</v>
      </c>
      <c r="AK28" s="13">
        <f t="shared" si="16"/>
        <v>-4.460362994428209</v>
      </c>
      <c r="AM28" s="35">
        <v>170</v>
      </c>
      <c r="AN28" s="12">
        <f t="shared" si="10"/>
        <v>156.61799999999999</v>
      </c>
      <c r="AO28" s="13">
        <f t="shared" si="11"/>
        <v>-7.8717647058823559</v>
      </c>
      <c r="AP28" s="12">
        <f t="shared" si="27"/>
        <v>151.05833333333334</v>
      </c>
      <c r="AQ28" s="13">
        <f t="shared" si="28"/>
        <v>141.46275</v>
      </c>
      <c r="AR28" s="13">
        <f t="shared" si="17"/>
        <v>-6.3522369945385435</v>
      </c>
    </row>
    <row r="29" spans="1:44">
      <c r="A29" s="1">
        <v>2014</v>
      </c>
      <c r="B29" s="1">
        <v>1</v>
      </c>
      <c r="C29">
        <v>2014</v>
      </c>
      <c r="D29" s="38">
        <v>152.4</v>
      </c>
      <c r="E29" s="35">
        <v>269.10000000000002</v>
      </c>
      <c r="F29" s="12">
        <f t="shared" si="0"/>
        <v>271.16700000000003</v>
      </c>
      <c r="G29" s="13">
        <f t="shared" si="3"/>
        <v>0.76811594202898448</v>
      </c>
      <c r="H29" s="12">
        <f t="shared" si="18"/>
        <v>234.97499999999999</v>
      </c>
      <c r="I29" s="13">
        <f t="shared" si="19"/>
        <v>223.58240624999999</v>
      </c>
      <c r="J29" s="13">
        <f t="shared" si="12"/>
        <v>-4.848428024257899</v>
      </c>
      <c r="K29" s="35">
        <v>186.7</v>
      </c>
      <c r="L29" s="12">
        <f t="shared" si="1"/>
        <v>176.8</v>
      </c>
      <c r="M29" s="13">
        <f t="shared" si="4"/>
        <v>-5.3026245313336773</v>
      </c>
      <c r="N29" s="12">
        <f t="shared" si="20"/>
        <v>155.57083333333333</v>
      </c>
      <c r="O29" s="13">
        <f t="shared" si="20"/>
        <v>145.77499999999998</v>
      </c>
      <c r="P29" s="13">
        <f t="shared" si="13"/>
        <v>-6.2967030023837083</v>
      </c>
      <c r="R29" s="35">
        <v>269.10000000000002</v>
      </c>
      <c r="S29" s="12">
        <f t="shared" si="5"/>
        <v>274.53504000000004</v>
      </c>
      <c r="T29" s="13">
        <f t="shared" si="6"/>
        <v>2.0197101449275436</v>
      </c>
      <c r="U29" s="12">
        <f t="shared" si="21"/>
        <v>234.97499999999999</v>
      </c>
      <c r="V29" s="13">
        <f t="shared" si="22"/>
        <v>226.35942</v>
      </c>
      <c r="W29" s="13">
        <f t="shared" si="14"/>
        <v>-3.6665943185445258</v>
      </c>
      <c r="Y29" s="35">
        <v>269.10000000000002</v>
      </c>
      <c r="Z29" s="12">
        <f t="shared" si="7"/>
        <v>267.87852000000004</v>
      </c>
      <c r="AA29" s="13">
        <f t="shared" si="8"/>
        <v>-0.45391304347826633</v>
      </c>
      <c r="AB29" s="12">
        <f t="shared" si="23"/>
        <v>234.97499999999999</v>
      </c>
      <c r="AC29" s="13">
        <f t="shared" si="24"/>
        <v>220.87099125</v>
      </c>
      <c r="AD29" s="13">
        <f t="shared" si="15"/>
        <v>-6.0023443983402416</v>
      </c>
      <c r="AF29" s="35">
        <v>186.7</v>
      </c>
      <c r="AG29" s="12">
        <f t="shared" si="2"/>
        <v>178.56800000000001</v>
      </c>
      <c r="AH29" s="13">
        <f t="shared" si="9"/>
        <v>-4.3556507766470105</v>
      </c>
      <c r="AI29" s="12">
        <f t="shared" si="25"/>
        <v>155.57083333333333</v>
      </c>
      <c r="AJ29" s="13">
        <f t="shared" si="26"/>
        <v>147.23275000000001</v>
      </c>
      <c r="AK29" s="13">
        <f t="shared" si="16"/>
        <v>-5.3596700324075215</v>
      </c>
      <c r="AM29" s="35">
        <v>186.7</v>
      </c>
      <c r="AN29" s="12">
        <f t="shared" si="10"/>
        <v>175.03200000000001</v>
      </c>
      <c r="AO29" s="13">
        <f t="shared" si="11"/>
        <v>-6.2495982860203441</v>
      </c>
      <c r="AP29" s="12">
        <f t="shared" si="27"/>
        <v>155.57083333333333</v>
      </c>
      <c r="AQ29" s="13">
        <f t="shared" si="28"/>
        <v>144.31724999999997</v>
      </c>
      <c r="AR29" s="13">
        <f t="shared" si="17"/>
        <v>-7.2337359723598667</v>
      </c>
    </row>
    <row r="30" spans="1:44">
      <c r="A30" s="1">
        <v>2014</v>
      </c>
      <c r="B30" s="1">
        <v>2</v>
      </c>
      <c r="D30" s="38">
        <v>166.3</v>
      </c>
      <c r="E30" s="35">
        <v>328.7</v>
      </c>
      <c r="F30" s="12">
        <f t="shared" si="0"/>
        <v>313.80525</v>
      </c>
      <c r="G30" s="13">
        <f t="shared" si="3"/>
        <v>-4.5314116215393909</v>
      </c>
      <c r="H30" s="12">
        <f t="shared" si="18"/>
        <v>237.37500000000003</v>
      </c>
      <c r="I30" s="13">
        <f t="shared" si="19"/>
        <v>227.68518749999998</v>
      </c>
      <c r="J30" s="13">
        <f t="shared" si="12"/>
        <v>-4.0820695102685818</v>
      </c>
      <c r="K30" s="35">
        <v>221.6</v>
      </c>
      <c r="L30" s="12">
        <f t="shared" si="1"/>
        <v>204.60000000000002</v>
      </c>
      <c r="M30" s="13">
        <f t="shared" si="4"/>
        <v>-7.6714801444043133</v>
      </c>
      <c r="N30" s="12">
        <f t="shared" si="20"/>
        <v>159.07499999999999</v>
      </c>
      <c r="O30" s="13">
        <f t="shared" si="20"/>
        <v>148.45000000000002</v>
      </c>
      <c r="P30" s="13">
        <f t="shared" si="13"/>
        <v>-6.6792393525066558</v>
      </c>
      <c r="R30" s="35">
        <v>328.7</v>
      </c>
      <c r="S30" s="12">
        <f t="shared" si="5"/>
        <v>317.70288000000005</v>
      </c>
      <c r="T30" s="13">
        <f t="shared" si="6"/>
        <v>-3.3456404015819743</v>
      </c>
      <c r="U30" s="12">
        <f t="shared" si="21"/>
        <v>237.37500000000003</v>
      </c>
      <c r="V30" s="13">
        <f t="shared" si="22"/>
        <v>230.51315999999997</v>
      </c>
      <c r="W30" s="13">
        <f t="shared" si="14"/>
        <v>-2.890717219589277</v>
      </c>
      <c r="Y30" s="35">
        <v>328.7</v>
      </c>
      <c r="Z30" s="12">
        <f t="shared" si="7"/>
        <v>309.99969000000004</v>
      </c>
      <c r="AA30" s="13">
        <f t="shared" si="8"/>
        <v>-5.6891724977182605</v>
      </c>
      <c r="AB30" s="12">
        <f t="shared" si="23"/>
        <v>237.37500000000003</v>
      </c>
      <c r="AC30" s="13">
        <f t="shared" si="24"/>
        <v>224.92401749999999</v>
      </c>
      <c r="AD30" s="13">
        <f t="shared" si="15"/>
        <v>-5.245279620853097</v>
      </c>
      <c r="AF30" s="35">
        <v>221.6</v>
      </c>
      <c r="AG30" s="12">
        <f t="shared" si="2"/>
        <v>206.64600000000002</v>
      </c>
      <c r="AH30" s="13">
        <f t="shared" si="9"/>
        <v>-6.7481949458483683</v>
      </c>
      <c r="AI30" s="12">
        <f t="shared" si="25"/>
        <v>159.07499999999999</v>
      </c>
      <c r="AJ30" s="13">
        <f t="shared" si="26"/>
        <v>149.93450000000001</v>
      </c>
      <c r="AK30" s="13">
        <f t="shared" si="16"/>
        <v>-5.7460317460317327</v>
      </c>
      <c r="AM30" s="35">
        <v>221.6</v>
      </c>
      <c r="AN30" s="12">
        <f t="shared" si="10"/>
        <v>202.55400000000003</v>
      </c>
      <c r="AO30" s="13">
        <f t="shared" si="11"/>
        <v>-8.5947653429602724</v>
      </c>
      <c r="AP30" s="12">
        <f t="shared" si="27"/>
        <v>159.07499999999999</v>
      </c>
      <c r="AQ30" s="13">
        <f t="shared" si="28"/>
        <v>146.96549999999999</v>
      </c>
      <c r="AR30" s="13">
        <f t="shared" si="17"/>
        <v>-7.6124469589816073</v>
      </c>
    </row>
    <row r="31" spans="1:44">
      <c r="A31" s="1">
        <v>2014</v>
      </c>
      <c r="B31" s="1">
        <v>3</v>
      </c>
      <c r="D31" s="38">
        <v>148.5</v>
      </c>
      <c r="E31" s="35">
        <v>290.7</v>
      </c>
      <c r="F31" s="12">
        <f t="shared" si="0"/>
        <v>259.20375000000001</v>
      </c>
      <c r="G31" s="13">
        <f t="shared" si="3"/>
        <v>-10.834623323013403</v>
      </c>
      <c r="H31" s="12">
        <f t="shared" si="18"/>
        <v>243.25</v>
      </c>
      <c r="I31" s="13">
        <f t="shared" si="19"/>
        <v>234.58706249999997</v>
      </c>
      <c r="J31" s="13">
        <f t="shared" si="12"/>
        <v>-3.561330935251803</v>
      </c>
      <c r="K31" s="35">
        <v>205.4</v>
      </c>
      <c r="L31" s="12">
        <f t="shared" si="1"/>
        <v>169</v>
      </c>
      <c r="M31" s="13">
        <f t="shared" si="4"/>
        <v>-17.721518987341781</v>
      </c>
      <c r="N31" s="12">
        <f t="shared" si="20"/>
        <v>164.63333333333333</v>
      </c>
      <c r="O31" s="13">
        <f t="shared" si="20"/>
        <v>152.94999999999999</v>
      </c>
      <c r="P31" s="13">
        <f t="shared" si="13"/>
        <v>-7.0965782547074241</v>
      </c>
      <c r="R31" s="35">
        <v>290.7</v>
      </c>
      <c r="S31" s="12">
        <f t="shared" si="5"/>
        <v>262.42320000000001</v>
      </c>
      <c r="T31" s="13">
        <f t="shared" si="6"/>
        <v>-9.7271413828689361</v>
      </c>
      <c r="U31" s="12">
        <f t="shared" si="21"/>
        <v>243.25</v>
      </c>
      <c r="V31" s="13">
        <f t="shared" si="22"/>
        <v>237.50075999999999</v>
      </c>
      <c r="W31" s="13">
        <f t="shared" si="14"/>
        <v>-2.363510791366906</v>
      </c>
      <c r="Y31" s="35">
        <v>290.7</v>
      </c>
      <c r="Z31" s="12">
        <f t="shared" si="7"/>
        <v>256.06034999999997</v>
      </c>
      <c r="AA31" s="13">
        <f t="shared" si="8"/>
        <v>-11.915944272445827</v>
      </c>
      <c r="AB31" s="12">
        <f t="shared" si="23"/>
        <v>243.25</v>
      </c>
      <c r="AC31" s="13">
        <f t="shared" si="24"/>
        <v>231.74219250000002</v>
      </c>
      <c r="AD31" s="13">
        <f t="shared" si="15"/>
        <v>-4.7308561151079118</v>
      </c>
      <c r="AF31" s="35">
        <v>205.4</v>
      </c>
      <c r="AG31" s="12">
        <f t="shared" si="2"/>
        <v>170.69</v>
      </c>
      <c r="AH31" s="13">
        <f t="shared" si="9"/>
        <v>-16.898734177215189</v>
      </c>
      <c r="AI31" s="12">
        <f t="shared" si="25"/>
        <v>164.63333333333333</v>
      </c>
      <c r="AJ31" s="13">
        <f t="shared" si="26"/>
        <v>154.47950000000003</v>
      </c>
      <c r="AK31" s="13">
        <f t="shared" si="16"/>
        <v>-6.167544037254487</v>
      </c>
      <c r="AM31" s="35">
        <v>205.4</v>
      </c>
      <c r="AN31" s="12">
        <f t="shared" si="10"/>
        <v>167.31</v>
      </c>
      <c r="AO31" s="13">
        <f t="shared" si="11"/>
        <v>-18.544303797468359</v>
      </c>
      <c r="AP31" s="12">
        <f t="shared" si="27"/>
        <v>164.63333333333333</v>
      </c>
      <c r="AQ31" s="13">
        <f t="shared" si="28"/>
        <v>151.4205</v>
      </c>
      <c r="AR31" s="13">
        <f t="shared" si="17"/>
        <v>-8.025612472160347</v>
      </c>
    </row>
    <row r="32" spans="1:44">
      <c r="A32" s="1">
        <v>2014</v>
      </c>
      <c r="B32" s="1">
        <v>4</v>
      </c>
      <c r="D32" s="38">
        <v>144.80000000000001</v>
      </c>
      <c r="E32" s="35">
        <v>253.6</v>
      </c>
      <c r="F32" s="12">
        <f t="shared" si="0"/>
        <v>247.85400000000001</v>
      </c>
      <c r="G32" s="13">
        <f t="shared" si="3"/>
        <v>-2.2657728706624596</v>
      </c>
      <c r="H32" s="12">
        <f t="shared" si="18"/>
        <v>248.29166666666666</v>
      </c>
      <c r="I32" s="13">
        <f t="shared" si="19"/>
        <v>243.03546874999995</v>
      </c>
      <c r="J32" s="13">
        <f t="shared" si="12"/>
        <v>-2.1169449572076076</v>
      </c>
      <c r="K32" s="35">
        <v>176.5</v>
      </c>
      <c r="L32" s="12">
        <f t="shared" si="1"/>
        <v>161.60000000000002</v>
      </c>
      <c r="M32" s="13">
        <f t="shared" si="4"/>
        <v>-8.4419263456090476</v>
      </c>
      <c r="N32" s="12">
        <f t="shared" si="20"/>
        <v>169.24999999999997</v>
      </c>
      <c r="O32" s="13">
        <f t="shared" si="20"/>
        <v>158.45833333333334</v>
      </c>
      <c r="P32" s="13">
        <f t="shared" si="13"/>
        <v>-6.3761693746922532</v>
      </c>
      <c r="R32" s="35">
        <v>253.6</v>
      </c>
      <c r="S32" s="12">
        <f t="shared" si="5"/>
        <v>250.93248000000003</v>
      </c>
      <c r="T32" s="13">
        <f t="shared" si="6"/>
        <v>-1.0518611987381519</v>
      </c>
      <c r="U32" s="12">
        <f t="shared" si="21"/>
        <v>248.29166666666666</v>
      </c>
      <c r="V32" s="13">
        <f t="shared" si="22"/>
        <v>246.05409999999998</v>
      </c>
      <c r="W32" s="13">
        <f t="shared" si="14"/>
        <v>-0.90118476254406232</v>
      </c>
      <c r="Y32" s="35">
        <v>253.6</v>
      </c>
      <c r="Z32" s="12">
        <f t="shared" si="7"/>
        <v>244.84824000000003</v>
      </c>
      <c r="AA32" s="13">
        <f t="shared" si="8"/>
        <v>-3.4510094637223858</v>
      </c>
      <c r="AB32" s="12">
        <f t="shared" si="23"/>
        <v>248.29166666666666</v>
      </c>
      <c r="AC32" s="13">
        <f t="shared" si="24"/>
        <v>240.08814375000006</v>
      </c>
      <c r="AD32" s="13">
        <f t="shared" si="15"/>
        <v>-3.3039864071152607</v>
      </c>
      <c r="AF32" s="35">
        <v>176.5</v>
      </c>
      <c r="AG32" s="12">
        <f t="shared" si="2"/>
        <v>163.21600000000004</v>
      </c>
      <c r="AH32" s="13">
        <f t="shared" si="9"/>
        <v>-7.5263456090651317</v>
      </c>
      <c r="AI32" s="12">
        <f t="shared" si="25"/>
        <v>169.24999999999997</v>
      </c>
      <c r="AJ32" s="13">
        <f t="shared" si="26"/>
        <v>160.04291666666668</v>
      </c>
      <c r="AK32" s="13">
        <f t="shared" si="16"/>
        <v>-5.4399310684391651</v>
      </c>
      <c r="AM32" s="35">
        <v>176.5</v>
      </c>
      <c r="AN32" s="12">
        <f t="shared" si="10"/>
        <v>159.98400000000001</v>
      </c>
      <c r="AO32" s="13">
        <f t="shared" si="11"/>
        <v>-9.3575070821529778</v>
      </c>
      <c r="AP32" s="12">
        <f t="shared" si="27"/>
        <v>169.24999999999997</v>
      </c>
      <c r="AQ32" s="13">
        <f t="shared" si="28"/>
        <v>156.87375</v>
      </c>
      <c r="AR32" s="13">
        <f t="shared" si="17"/>
        <v>-7.3124076809453271</v>
      </c>
    </row>
    <row r="33" spans="1:44">
      <c r="A33" s="1">
        <v>2014</v>
      </c>
      <c r="B33" s="1">
        <v>5</v>
      </c>
      <c r="D33" s="38">
        <v>132.9</v>
      </c>
      <c r="E33" s="35">
        <v>238.4</v>
      </c>
      <c r="F33" s="12">
        <f t="shared" si="0"/>
        <v>211.35075000000001</v>
      </c>
      <c r="G33" s="13">
        <f t="shared" si="3"/>
        <v>-11.346161912751668</v>
      </c>
      <c r="H33" s="12">
        <f t="shared" si="18"/>
        <v>248.79583333333335</v>
      </c>
      <c r="I33" s="13">
        <f t="shared" si="19"/>
        <v>246.61421874999999</v>
      </c>
      <c r="J33" s="13">
        <f t="shared" si="12"/>
        <v>-0.87686942104471655</v>
      </c>
      <c r="K33" s="35">
        <v>169.3</v>
      </c>
      <c r="L33" s="12">
        <f t="shared" si="1"/>
        <v>137.80000000000001</v>
      </c>
      <c r="M33" s="13">
        <f t="shared" si="4"/>
        <v>-18.606024808033069</v>
      </c>
      <c r="N33" s="12">
        <f t="shared" si="20"/>
        <v>170.28749999999999</v>
      </c>
      <c r="O33" s="13">
        <f t="shared" si="20"/>
        <v>160.79166666666669</v>
      </c>
      <c r="P33" s="13">
        <f t="shared" si="13"/>
        <v>-5.5763537155300895</v>
      </c>
      <c r="R33" s="35">
        <v>238.4</v>
      </c>
      <c r="S33" s="12">
        <f t="shared" si="5"/>
        <v>213.97584000000001</v>
      </c>
      <c r="T33" s="13">
        <f t="shared" si="6"/>
        <v>-10.24503355704698</v>
      </c>
      <c r="U33" s="12">
        <f t="shared" si="21"/>
        <v>248.79583333333335</v>
      </c>
      <c r="V33" s="13">
        <f t="shared" si="22"/>
        <v>249.67729999999997</v>
      </c>
      <c r="W33" s="13">
        <f t="shared" si="14"/>
        <v>0.3542931788112611</v>
      </c>
      <c r="Y33" s="35">
        <v>238.4</v>
      </c>
      <c r="Z33" s="12">
        <f t="shared" si="7"/>
        <v>208.78767000000002</v>
      </c>
      <c r="AA33" s="13">
        <f t="shared" si="8"/>
        <v>-12.421279362416101</v>
      </c>
      <c r="AB33" s="12">
        <f t="shared" si="23"/>
        <v>248.79583333333335</v>
      </c>
      <c r="AC33" s="13">
        <f t="shared" si="24"/>
        <v>243.62349374999999</v>
      </c>
      <c r="AD33" s="13">
        <f t="shared" si="15"/>
        <v>-2.0789494398017183</v>
      </c>
      <c r="AF33" s="35">
        <v>169.3</v>
      </c>
      <c r="AG33" s="12">
        <f t="shared" si="2"/>
        <v>139.17800000000003</v>
      </c>
      <c r="AH33" s="13">
        <f t="shared" si="9"/>
        <v>-17.792085056113393</v>
      </c>
      <c r="AI33" s="12">
        <f t="shared" si="25"/>
        <v>170.28749999999999</v>
      </c>
      <c r="AJ33" s="13">
        <f t="shared" si="26"/>
        <v>162.39958333333334</v>
      </c>
      <c r="AK33" s="13">
        <f t="shared" si="16"/>
        <v>-4.6321172526854042</v>
      </c>
      <c r="AM33" s="35">
        <v>169.3</v>
      </c>
      <c r="AN33" s="12">
        <f t="shared" si="10"/>
        <v>136.422</v>
      </c>
      <c r="AO33" s="13">
        <f t="shared" si="11"/>
        <v>-19.419964559952746</v>
      </c>
      <c r="AP33" s="12">
        <f t="shared" si="27"/>
        <v>170.28749999999999</v>
      </c>
      <c r="AQ33" s="13">
        <f t="shared" si="28"/>
        <v>159.18375</v>
      </c>
      <c r="AR33" s="13">
        <f t="shared" si="17"/>
        <v>-6.5205901783748033</v>
      </c>
    </row>
    <row r="34" spans="1:44">
      <c r="A34" s="1">
        <v>2014</v>
      </c>
      <c r="B34" s="1">
        <v>6</v>
      </c>
      <c r="D34" s="38">
        <v>125.8</v>
      </c>
      <c r="E34" s="35">
        <v>197.5</v>
      </c>
      <c r="F34" s="12">
        <f t="shared" si="0"/>
        <v>189.57149999999999</v>
      </c>
      <c r="G34" s="13">
        <f t="shared" si="3"/>
        <v>-4.014430379746841</v>
      </c>
      <c r="H34" s="12">
        <f t="shared" si="18"/>
        <v>248.01250000000002</v>
      </c>
      <c r="I34" s="13">
        <f t="shared" si="19"/>
        <v>248.78703125000004</v>
      </c>
      <c r="J34" s="13">
        <f t="shared" si="12"/>
        <v>0.31229524721535995</v>
      </c>
      <c r="K34" s="35">
        <v>144.9</v>
      </c>
      <c r="L34" s="12">
        <f t="shared" si="1"/>
        <v>123.6</v>
      </c>
      <c r="M34" s="13">
        <f t="shared" si="4"/>
        <v>-14.699792960662535</v>
      </c>
      <c r="N34" s="12">
        <f t="shared" si="20"/>
        <v>170.72916666666666</v>
      </c>
      <c r="O34" s="13">
        <f t="shared" si="20"/>
        <v>162.20833333333331</v>
      </c>
      <c r="P34" s="13">
        <f t="shared" si="13"/>
        <v>-4.9908480780964055</v>
      </c>
      <c r="R34" s="35">
        <v>197.5</v>
      </c>
      <c r="S34" s="12">
        <f t="shared" si="5"/>
        <v>191.92607999999998</v>
      </c>
      <c r="T34" s="13">
        <f t="shared" si="6"/>
        <v>-2.8222379746835458</v>
      </c>
      <c r="U34" s="12">
        <f t="shared" si="21"/>
        <v>248.01250000000002</v>
      </c>
      <c r="V34" s="13">
        <f t="shared" si="22"/>
        <v>251.87710000000004</v>
      </c>
      <c r="W34" s="13">
        <f t="shared" si="14"/>
        <v>1.558227911899607</v>
      </c>
      <c r="Y34" s="35">
        <v>197.5</v>
      </c>
      <c r="Z34" s="12">
        <f t="shared" si="7"/>
        <v>187.27253999999999</v>
      </c>
      <c r="AA34" s="13">
        <f t="shared" si="8"/>
        <v>-5.1784607594936745</v>
      </c>
      <c r="AB34" s="12">
        <f t="shared" si="23"/>
        <v>248.01250000000002</v>
      </c>
      <c r="AC34" s="13">
        <f t="shared" si="24"/>
        <v>245.76995624999998</v>
      </c>
      <c r="AD34" s="13">
        <f t="shared" si="15"/>
        <v>-0.90420593720075715</v>
      </c>
      <c r="AF34" s="35">
        <v>144.9</v>
      </c>
      <c r="AG34" s="12">
        <f t="shared" si="2"/>
        <v>124.836</v>
      </c>
      <c r="AH34" s="13">
        <f t="shared" si="9"/>
        <v>-13.846790890269162</v>
      </c>
      <c r="AI34" s="12">
        <f t="shared" si="25"/>
        <v>170.72916666666666</v>
      </c>
      <c r="AJ34" s="13">
        <f t="shared" si="26"/>
        <v>163.83041666666668</v>
      </c>
      <c r="AK34" s="13">
        <f t="shared" si="16"/>
        <v>-4.0407565588773622</v>
      </c>
      <c r="AM34" s="35">
        <v>144.9</v>
      </c>
      <c r="AN34" s="12">
        <f t="shared" si="10"/>
        <v>122.36399999999999</v>
      </c>
      <c r="AO34" s="13">
        <f t="shared" si="11"/>
        <v>-15.552795031055908</v>
      </c>
      <c r="AP34" s="12">
        <f t="shared" si="27"/>
        <v>170.72916666666666</v>
      </c>
      <c r="AQ34" s="13">
        <f t="shared" si="28"/>
        <v>160.58625000000004</v>
      </c>
      <c r="AR34" s="13">
        <f t="shared" si="17"/>
        <v>-5.9409395973154062</v>
      </c>
    </row>
    <row r="35" spans="1:44">
      <c r="A35" s="1">
        <v>2014</v>
      </c>
      <c r="B35" s="1">
        <v>7</v>
      </c>
      <c r="D35" s="38">
        <v>141.80000000000001</v>
      </c>
      <c r="E35" s="35">
        <v>227.9</v>
      </c>
      <c r="F35" s="12">
        <f t="shared" si="0"/>
        <v>238.65150000000003</v>
      </c>
      <c r="G35" s="13">
        <f t="shared" si="3"/>
        <v>4.7176393154892509</v>
      </c>
      <c r="H35" s="12">
        <f t="shared" si="18"/>
        <v>244.06666666666669</v>
      </c>
      <c r="I35" s="13">
        <f t="shared" si="19"/>
        <v>248.22465624999995</v>
      </c>
      <c r="J35" s="13">
        <f t="shared" si="12"/>
        <v>1.7036286192296757</v>
      </c>
      <c r="K35" s="35">
        <v>156.1</v>
      </c>
      <c r="L35" s="12">
        <f t="shared" si="1"/>
        <v>155.60000000000002</v>
      </c>
      <c r="M35" s="13">
        <f t="shared" si="4"/>
        <v>-0.32030749519536528</v>
      </c>
      <c r="N35" s="12">
        <f t="shared" si="20"/>
        <v>168.47916666666666</v>
      </c>
      <c r="O35" s="13">
        <f t="shared" si="20"/>
        <v>161.84166666666667</v>
      </c>
      <c r="P35" s="13">
        <f t="shared" si="13"/>
        <v>-3.9396562384073235</v>
      </c>
      <c r="R35" s="35">
        <v>227.9</v>
      </c>
      <c r="S35" s="12">
        <f t="shared" si="5"/>
        <v>241.61568000000003</v>
      </c>
      <c r="T35" s="13">
        <f t="shared" si="6"/>
        <v>6.0182887231241722</v>
      </c>
      <c r="U35" s="12">
        <f t="shared" si="21"/>
        <v>244.06666666666669</v>
      </c>
      <c r="V35" s="13">
        <f t="shared" si="22"/>
        <v>251.30774000000005</v>
      </c>
      <c r="W35" s="13">
        <f t="shared" si="14"/>
        <v>2.9668423927888625</v>
      </c>
      <c r="Y35" s="35">
        <v>227.9</v>
      </c>
      <c r="Z35" s="12">
        <f t="shared" si="7"/>
        <v>235.75734000000003</v>
      </c>
      <c r="AA35" s="13">
        <f t="shared" si="8"/>
        <v>3.4477139096094902</v>
      </c>
      <c r="AB35" s="12">
        <f t="shared" si="23"/>
        <v>244.06666666666669</v>
      </c>
      <c r="AC35" s="13">
        <f t="shared" si="24"/>
        <v>245.21440125000001</v>
      </c>
      <c r="AD35" s="13">
        <f t="shared" si="15"/>
        <v>0.47025454110898579</v>
      </c>
      <c r="AF35" s="35">
        <v>156.1</v>
      </c>
      <c r="AG35" s="12">
        <f t="shared" si="2"/>
        <v>157.15600000000003</v>
      </c>
      <c r="AH35" s="13">
        <f t="shared" si="9"/>
        <v>0.67648942985267979</v>
      </c>
      <c r="AI35" s="12">
        <f t="shared" si="25"/>
        <v>168.47916666666666</v>
      </c>
      <c r="AJ35" s="13">
        <f t="shared" si="26"/>
        <v>163.46008333333336</v>
      </c>
      <c r="AK35" s="13">
        <f t="shared" si="16"/>
        <v>-2.979052800791365</v>
      </c>
      <c r="AM35" s="35">
        <v>156.1</v>
      </c>
      <c r="AN35" s="12">
        <f t="shared" si="10"/>
        <v>154.04400000000001</v>
      </c>
      <c r="AO35" s="13">
        <f t="shared" si="11"/>
        <v>-1.3171044202434246</v>
      </c>
      <c r="AP35" s="12">
        <f t="shared" si="27"/>
        <v>168.47916666666666</v>
      </c>
      <c r="AQ35" s="13">
        <f t="shared" si="28"/>
        <v>160.22325000000001</v>
      </c>
      <c r="AR35" s="13">
        <f t="shared" si="17"/>
        <v>-4.9002596760232393</v>
      </c>
    </row>
    <row r="36" spans="1:44">
      <c r="A36" s="1">
        <v>2014</v>
      </c>
      <c r="B36" s="1">
        <v>8</v>
      </c>
      <c r="D36" s="38">
        <v>127.9</v>
      </c>
      <c r="E36" s="35">
        <v>203.3</v>
      </c>
      <c r="F36" s="12">
        <f t="shared" si="0"/>
        <v>196.01325</v>
      </c>
      <c r="G36" s="13">
        <f t="shared" si="3"/>
        <v>-3.5842351205115648</v>
      </c>
      <c r="H36" s="12">
        <f t="shared" si="18"/>
        <v>234.85000000000002</v>
      </c>
      <c r="I36" s="13">
        <f t="shared" si="19"/>
        <v>241.14384375</v>
      </c>
      <c r="J36" s="13">
        <f t="shared" si="12"/>
        <v>2.6799419842452608</v>
      </c>
      <c r="K36" s="35">
        <v>136.5</v>
      </c>
      <c r="L36" s="12">
        <f t="shared" si="1"/>
        <v>127.80000000000001</v>
      </c>
      <c r="M36" s="13">
        <f t="shared" si="4"/>
        <v>-6.3736263736263652</v>
      </c>
      <c r="N36" s="12">
        <f t="shared" si="20"/>
        <v>162.17083333333332</v>
      </c>
      <c r="O36" s="13">
        <f t="shared" si="20"/>
        <v>157.22499999999999</v>
      </c>
      <c r="P36" s="13">
        <f t="shared" si="13"/>
        <v>-3.0497674777112564</v>
      </c>
      <c r="R36" s="35">
        <v>203.3</v>
      </c>
      <c r="S36" s="12">
        <f t="shared" si="5"/>
        <v>198.44784000000001</v>
      </c>
      <c r="T36" s="13">
        <f t="shared" si="6"/>
        <v>-2.3866994589276942</v>
      </c>
      <c r="U36" s="12">
        <f t="shared" si="21"/>
        <v>234.85000000000002</v>
      </c>
      <c r="V36" s="13">
        <f t="shared" si="22"/>
        <v>244.13898000000003</v>
      </c>
      <c r="W36" s="13">
        <f t="shared" si="14"/>
        <v>3.9552820949542422</v>
      </c>
      <c r="Y36" s="35">
        <v>203.3</v>
      </c>
      <c r="Z36" s="12">
        <f t="shared" si="7"/>
        <v>193.63617000000002</v>
      </c>
      <c r="AA36" s="13">
        <f t="shared" si="8"/>
        <v>-4.7534825381210055</v>
      </c>
      <c r="AB36" s="12">
        <f t="shared" si="23"/>
        <v>234.85000000000002</v>
      </c>
      <c r="AC36" s="13">
        <f t="shared" si="24"/>
        <v>238.21945875000003</v>
      </c>
      <c r="AD36" s="13">
        <f t="shared" si="15"/>
        <v>1.4347280178837565</v>
      </c>
      <c r="AF36" s="35">
        <v>136.5</v>
      </c>
      <c r="AG36" s="12">
        <f t="shared" si="2"/>
        <v>129.078</v>
      </c>
      <c r="AH36" s="13">
        <f t="shared" si="9"/>
        <v>-5.4373626373626252</v>
      </c>
      <c r="AI36" s="12">
        <f t="shared" si="25"/>
        <v>162.17083333333332</v>
      </c>
      <c r="AJ36" s="13">
        <f t="shared" si="26"/>
        <v>158.79724999999999</v>
      </c>
      <c r="AK36" s="13">
        <f t="shared" si="16"/>
        <v>-2.0802651524883657</v>
      </c>
      <c r="AM36" s="35">
        <v>136.5</v>
      </c>
      <c r="AN36" s="12">
        <f t="shared" si="10"/>
        <v>126.52200000000001</v>
      </c>
      <c r="AO36" s="13">
        <f t="shared" si="11"/>
        <v>-7.3098901098901052</v>
      </c>
      <c r="AP36" s="12">
        <f t="shared" si="27"/>
        <v>162.17083333333332</v>
      </c>
      <c r="AQ36" s="13">
        <f t="shared" si="28"/>
        <v>155.65275</v>
      </c>
      <c r="AR36" s="13">
        <f t="shared" si="17"/>
        <v>-4.0192698029341472</v>
      </c>
    </row>
    <row r="37" spans="1:44">
      <c r="A37" s="1">
        <v>2014</v>
      </c>
      <c r="B37" s="1">
        <v>9</v>
      </c>
      <c r="D37" s="38">
        <v>148.1</v>
      </c>
      <c r="E37" s="35">
        <v>249.7</v>
      </c>
      <c r="F37" s="12">
        <f t="shared" ref="F37:F68" si="29">(D37-64)*3.0675</f>
        <v>257.97674999999998</v>
      </c>
      <c r="G37" s="13">
        <f t="shared" si="3"/>
        <v>3.3146776131357569</v>
      </c>
      <c r="H37" s="12">
        <f t="shared" si="18"/>
        <v>223.18749999999997</v>
      </c>
      <c r="I37" s="13">
        <f t="shared" si="19"/>
        <v>232.93828124999996</v>
      </c>
      <c r="J37" s="13">
        <f t="shared" si="12"/>
        <v>4.3688742649117955</v>
      </c>
      <c r="K37" s="35">
        <v>173.5</v>
      </c>
      <c r="L37" s="12">
        <f t="shared" ref="L37:L68" si="30">(D37-64)*2</f>
        <v>168.2</v>
      </c>
      <c r="M37" s="13">
        <f t="shared" si="4"/>
        <v>-3.0547550432276722</v>
      </c>
      <c r="N37" s="12">
        <f t="shared" si="20"/>
        <v>153.97083333333333</v>
      </c>
      <c r="O37" s="13">
        <f t="shared" si="20"/>
        <v>151.875</v>
      </c>
      <c r="P37" s="13">
        <f t="shared" si="13"/>
        <v>-1.3611885367899674</v>
      </c>
      <c r="R37" s="35">
        <v>249.7</v>
      </c>
      <c r="S37" s="12">
        <f t="shared" si="5"/>
        <v>261.18095999999997</v>
      </c>
      <c r="T37" s="13">
        <f t="shared" si="6"/>
        <v>4.5979014817781234</v>
      </c>
      <c r="U37" s="12">
        <f t="shared" si="21"/>
        <v>223.18749999999997</v>
      </c>
      <c r="V37" s="13">
        <f t="shared" si="22"/>
        <v>235.83150000000001</v>
      </c>
      <c r="W37" s="13">
        <f t="shared" si="14"/>
        <v>5.6651918230187874</v>
      </c>
      <c r="Y37" s="35">
        <v>249.7</v>
      </c>
      <c r="Z37" s="12">
        <f t="shared" si="7"/>
        <v>254.84822999999997</v>
      </c>
      <c r="AA37" s="13">
        <f t="shared" si="8"/>
        <v>2.0617661193432184</v>
      </c>
      <c r="AB37" s="12">
        <f t="shared" si="23"/>
        <v>223.18749999999997</v>
      </c>
      <c r="AC37" s="13">
        <f t="shared" si="24"/>
        <v>230.11340625000003</v>
      </c>
      <c r="AD37" s="13">
        <f t="shared" si="15"/>
        <v>3.1031783814057974</v>
      </c>
      <c r="AF37" s="35">
        <v>173.5</v>
      </c>
      <c r="AG37" s="12">
        <f t="shared" si="2"/>
        <v>169.88199999999998</v>
      </c>
      <c r="AH37" s="13">
        <f t="shared" si="9"/>
        <v>-2.0853025936599607</v>
      </c>
      <c r="AI37" s="12">
        <f t="shared" si="25"/>
        <v>153.97083333333333</v>
      </c>
      <c r="AJ37" s="13">
        <f t="shared" si="26"/>
        <v>153.39374999999998</v>
      </c>
      <c r="AK37" s="13">
        <f t="shared" si="16"/>
        <v>-0.37480042215788956</v>
      </c>
      <c r="AM37" s="35">
        <v>173.5</v>
      </c>
      <c r="AN37" s="12">
        <f t="shared" si="10"/>
        <v>166.518</v>
      </c>
      <c r="AO37" s="13">
        <f t="shared" si="11"/>
        <v>-4.0242074927953837</v>
      </c>
      <c r="AP37" s="12">
        <f t="shared" si="27"/>
        <v>153.97083333333333</v>
      </c>
      <c r="AQ37" s="13">
        <f t="shared" si="28"/>
        <v>150.35625000000002</v>
      </c>
      <c r="AR37" s="13">
        <f t="shared" si="17"/>
        <v>-2.3475766514220737</v>
      </c>
    </row>
    <row r="38" spans="1:44">
      <c r="A38" s="1">
        <v>2014</v>
      </c>
      <c r="B38" s="1">
        <v>10</v>
      </c>
      <c r="D38" s="38">
        <v>152.9</v>
      </c>
      <c r="E38" s="35">
        <v>213.3</v>
      </c>
      <c r="F38" s="12">
        <f t="shared" si="29"/>
        <v>272.70075000000003</v>
      </c>
      <c r="G38" s="13">
        <f t="shared" si="3"/>
        <v>27.848452883263008</v>
      </c>
      <c r="H38" s="12">
        <f t="shared" si="18"/>
        <v>216.30416666666667</v>
      </c>
      <c r="I38" s="13">
        <f t="shared" si="19"/>
        <v>227.95359374999998</v>
      </c>
      <c r="J38" s="13">
        <f t="shared" si="12"/>
        <v>5.38566929285534</v>
      </c>
      <c r="K38" s="35">
        <v>147.19999999999999</v>
      </c>
      <c r="L38" s="12">
        <f t="shared" si="30"/>
        <v>177.8</v>
      </c>
      <c r="M38" s="13">
        <f t="shared" si="4"/>
        <v>20.788043478260889</v>
      </c>
      <c r="N38" s="12">
        <f t="shared" si="20"/>
        <v>148.70416666666665</v>
      </c>
      <c r="O38" s="13">
        <f t="shared" si="20"/>
        <v>148.625</v>
      </c>
      <c r="P38" s="13">
        <f t="shared" si="13"/>
        <v>-5.3237692286117522E-2</v>
      </c>
      <c r="R38" s="35">
        <v>213.3</v>
      </c>
      <c r="S38" s="12">
        <f t="shared" si="5"/>
        <v>276.08784000000003</v>
      </c>
      <c r="T38" s="13">
        <f t="shared" si="6"/>
        <v>29.436399437412092</v>
      </c>
      <c r="U38" s="12">
        <f t="shared" si="21"/>
        <v>216.30416666666667</v>
      </c>
      <c r="V38" s="13">
        <f t="shared" si="22"/>
        <v>230.78489999999999</v>
      </c>
      <c r="W38" s="13">
        <f t="shared" si="14"/>
        <v>6.6946159921406974</v>
      </c>
      <c r="Y38" s="35">
        <v>213.3</v>
      </c>
      <c r="Z38" s="12">
        <f t="shared" si="7"/>
        <v>269.39367000000004</v>
      </c>
      <c r="AA38" s="13">
        <f t="shared" si="8"/>
        <v>26.298016877637153</v>
      </c>
      <c r="AB38" s="12">
        <f t="shared" si="23"/>
        <v>216.30416666666667</v>
      </c>
      <c r="AC38" s="13">
        <f t="shared" si="24"/>
        <v>225.18916875000002</v>
      </c>
      <c r="AD38" s="13">
        <f t="shared" si="15"/>
        <v>4.1076425943405326</v>
      </c>
      <c r="AF38" s="35">
        <v>147.19999999999999</v>
      </c>
      <c r="AG38" s="12">
        <f t="shared" si="2"/>
        <v>179.578</v>
      </c>
      <c r="AH38" s="13">
        <f t="shared" si="9"/>
        <v>21.995923913043484</v>
      </c>
      <c r="AI38" s="12">
        <f t="shared" si="25"/>
        <v>148.70416666666665</v>
      </c>
      <c r="AJ38" s="13">
        <f t="shared" si="26"/>
        <v>150.11125000000001</v>
      </c>
      <c r="AK38" s="13">
        <f t="shared" si="16"/>
        <v>0.94622993079100581</v>
      </c>
      <c r="AM38" s="35">
        <v>147.19999999999999</v>
      </c>
      <c r="AN38" s="12">
        <f t="shared" si="10"/>
        <v>176.02200000000002</v>
      </c>
      <c r="AO38" s="13">
        <f t="shared" si="11"/>
        <v>19.580163043478294</v>
      </c>
      <c r="AP38" s="12">
        <f t="shared" si="27"/>
        <v>148.70416666666665</v>
      </c>
      <c r="AQ38" s="13">
        <f t="shared" si="28"/>
        <v>147.13875000000002</v>
      </c>
      <c r="AR38" s="13">
        <f t="shared" si="17"/>
        <v>-1.0527053153632551</v>
      </c>
    </row>
    <row r="39" spans="1:44">
      <c r="A39" s="1">
        <v>2014</v>
      </c>
      <c r="B39" s="1">
        <v>11</v>
      </c>
      <c r="D39" s="38">
        <v>151.4</v>
      </c>
      <c r="E39" s="35">
        <v>248.1</v>
      </c>
      <c r="F39" s="12">
        <f t="shared" si="29"/>
        <v>268.09950000000003</v>
      </c>
      <c r="G39" s="13">
        <f t="shared" si="3"/>
        <v>8.0610640870616805</v>
      </c>
      <c r="H39" s="12">
        <f t="shared" si="18"/>
        <v>212.84166666666667</v>
      </c>
      <c r="I39" s="13">
        <f t="shared" si="19"/>
        <v>224.70715625</v>
      </c>
      <c r="J39" s="13">
        <f t="shared" si="12"/>
        <v>5.5747964057789403</v>
      </c>
      <c r="K39" s="35">
        <v>165</v>
      </c>
      <c r="L39" s="12">
        <f t="shared" si="30"/>
        <v>174.8</v>
      </c>
      <c r="M39" s="13">
        <f t="shared" si="4"/>
        <v>5.9393939393939519</v>
      </c>
      <c r="N39" s="12">
        <f t="shared" si="20"/>
        <v>145.82916666666662</v>
      </c>
      <c r="O39" s="13">
        <f t="shared" si="20"/>
        <v>146.50833333333333</v>
      </c>
      <c r="P39" s="13">
        <f t="shared" si="13"/>
        <v>0.46572759221695037</v>
      </c>
      <c r="R39" s="35">
        <v>248.1</v>
      </c>
      <c r="S39" s="12">
        <f t="shared" si="5"/>
        <v>271.42944</v>
      </c>
      <c r="T39" s="13">
        <f t="shared" si="6"/>
        <v>9.4032406287787325</v>
      </c>
      <c r="U39" s="12">
        <f t="shared" si="21"/>
        <v>212.84166666666667</v>
      </c>
      <c r="V39" s="13">
        <f t="shared" si="22"/>
        <v>227.49814000000001</v>
      </c>
      <c r="W39" s="13">
        <f t="shared" si="14"/>
        <v>6.8860921655377751</v>
      </c>
      <c r="Y39" s="35">
        <v>248.1</v>
      </c>
      <c r="Z39" s="12">
        <f t="shared" si="7"/>
        <v>264.84822000000003</v>
      </c>
      <c r="AA39" s="13">
        <f t="shared" si="8"/>
        <v>6.7505925030229861</v>
      </c>
      <c r="AB39" s="12">
        <f t="shared" si="23"/>
        <v>212.84166666666667</v>
      </c>
      <c r="AC39" s="13">
        <f t="shared" si="24"/>
        <v>221.98210125000003</v>
      </c>
      <c r="AD39" s="13">
        <f t="shared" si="15"/>
        <v>4.2944761364081501</v>
      </c>
      <c r="AF39" s="35">
        <v>165</v>
      </c>
      <c r="AG39" s="12">
        <f t="shared" si="2"/>
        <v>176.548</v>
      </c>
      <c r="AH39" s="13">
        <f t="shared" si="9"/>
        <v>6.9987878787878657</v>
      </c>
      <c r="AI39" s="12">
        <f t="shared" si="25"/>
        <v>145.82916666666662</v>
      </c>
      <c r="AJ39" s="13">
        <f t="shared" si="26"/>
        <v>147.97341666666665</v>
      </c>
      <c r="AK39" s="13">
        <f t="shared" si="16"/>
        <v>1.4703848681391065</v>
      </c>
      <c r="AM39" s="35">
        <v>165</v>
      </c>
      <c r="AN39" s="12">
        <f t="shared" si="10"/>
        <v>173.05200000000002</v>
      </c>
      <c r="AO39" s="13">
        <f t="shared" si="11"/>
        <v>4.8800000000000239</v>
      </c>
      <c r="AP39" s="12">
        <f t="shared" si="27"/>
        <v>145.82916666666662</v>
      </c>
      <c r="AQ39" s="13">
        <f t="shared" si="28"/>
        <v>145.04325</v>
      </c>
      <c r="AR39" s="13">
        <f t="shared" si="17"/>
        <v>-0.53892968370521999</v>
      </c>
    </row>
    <row r="40" spans="1:44">
      <c r="A40" s="1">
        <v>2014</v>
      </c>
      <c r="B40" s="1">
        <v>12</v>
      </c>
      <c r="D40" s="38">
        <v>153.80000000000001</v>
      </c>
      <c r="E40" s="35">
        <v>240.8</v>
      </c>
      <c r="F40" s="12">
        <f t="shared" si="29"/>
        <v>275.4615</v>
      </c>
      <c r="G40" s="13">
        <f t="shared" si="3"/>
        <v>14.394310631229217</v>
      </c>
      <c r="H40" s="12">
        <f t="shared" si="18"/>
        <v>209.70833333333329</v>
      </c>
      <c r="I40" s="13">
        <f t="shared" si="19"/>
        <v>223.42903124999995</v>
      </c>
      <c r="J40" s="13">
        <f t="shared" si="12"/>
        <v>6.5427528313133365</v>
      </c>
      <c r="K40" s="35">
        <v>162.1</v>
      </c>
      <c r="L40" s="12">
        <f t="shared" si="30"/>
        <v>179.60000000000002</v>
      </c>
      <c r="M40" s="13">
        <f t="shared" si="4"/>
        <v>10.795805058605822</v>
      </c>
      <c r="N40" s="12">
        <f t="shared" si="20"/>
        <v>142.70000000000002</v>
      </c>
      <c r="O40" s="13">
        <f t="shared" si="20"/>
        <v>145.67499999999998</v>
      </c>
      <c r="P40" s="13">
        <f t="shared" si="13"/>
        <v>2.0847932725998248</v>
      </c>
      <c r="R40" s="35">
        <v>240.8</v>
      </c>
      <c r="S40" s="12">
        <f t="shared" si="5"/>
        <v>278.88288</v>
      </c>
      <c r="T40" s="13">
        <f t="shared" si="6"/>
        <v>15.815149501661125</v>
      </c>
      <c r="U40" s="12">
        <f t="shared" si="21"/>
        <v>209.70833333333329</v>
      </c>
      <c r="V40" s="13">
        <f t="shared" si="22"/>
        <v>226.20413999999997</v>
      </c>
      <c r="W40" s="13">
        <f t="shared" si="14"/>
        <v>7.8660711305384581</v>
      </c>
      <c r="Y40" s="35">
        <v>240.8</v>
      </c>
      <c r="Z40" s="12">
        <f t="shared" si="7"/>
        <v>272.12094000000002</v>
      </c>
      <c r="AA40" s="13">
        <f t="shared" si="8"/>
        <v>13.00703488372092</v>
      </c>
      <c r="AB40" s="12">
        <f t="shared" si="23"/>
        <v>209.70833333333329</v>
      </c>
      <c r="AC40" s="13">
        <f t="shared" si="24"/>
        <v>220.71947625000004</v>
      </c>
      <c r="AD40" s="13">
        <f t="shared" si="15"/>
        <v>5.2506940194715384</v>
      </c>
      <c r="AF40" s="35">
        <v>162.1</v>
      </c>
      <c r="AG40" s="12">
        <f t="shared" si="2"/>
        <v>181.39600000000002</v>
      </c>
      <c r="AH40" s="13">
        <f t="shared" si="9"/>
        <v>11.903763109191885</v>
      </c>
      <c r="AI40" s="12">
        <f t="shared" si="25"/>
        <v>142.70000000000002</v>
      </c>
      <c r="AJ40" s="13">
        <f t="shared" si="26"/>
        <v>147.13175000000001</v>
      </c>
      <c r="AK40" s="13">
        <f t="shared" si="16"/>
        <v>3.1056412053258668</v>
      </c>
      <c r="AM40" s="35">
        <v>162.1</v>
      </c>
      <c r="AN40" s="12">
        <f t="shared" si="10"/>
        <v>177.80400000000003</v>
      </c>
      <c r="AO40" s="13">
        <f t="shared" si="11"/>
        <v>9.6878470080197729</v>
      </c>
      <c r="AP40" s="12">
        <f t="shared" si="27"/>
        <v>142.70000000000002</v>
      </c>
      <c r="AQ40" s="13">
        <f t="shared" si="28"/>
        <v>144.21825000000001</v>
      </c>
      <c r="AR40" s="13">
        <f t="shared" si="17"/>
        <v>1.0639453398738681</v>
      </c>
    </row>
    <row r="41" spans="1:44">
      <c r="A41" s="1">
        <v>2015</v>
      </c>
      <c r="B41" s="1">
        <v>1</v>
      </c>
      <c r="D41" s="38">
        <v>137.30000000000001</v>
      </c>
      <c r="E41" s="35">
        <v>204.5</v>
      </c>
      <c r="F41" s="12">
        <f t="shared" si="29"/>
        <v>224.84775000000002</v>
      </c>
      <c r="G41" s="13">
        <f t="shared" si="3"/>
        <v>9.9500000000000171</v>
      </c>
      <c r="H41" s="12">
        <f t="shared" si="18"/>
        <v>204.96666666666667</v>
      </c>
      <c r="I41" s="13">
        <f t="shared" si="19"/>
        <v>219.50518749999995</v>
      </c>
      <c r="J41" s="13">
        <f t="shared" si="12"/>
        <v>7.0931147341030822</v>
      </c>
      <c r="K41" s="35">
        <v>140.6</v>
      </c>
      <c r="L41" s="12">
        <f t="shared" si="30"/>
        <v>146.60000000000002</v>
      </c>
      <c r="M41" s="13">
        <f t="shared" si="4"/>
        <v>4.2674253200569296</v>
      </c>
      <c r="N41" s="12">
        <f t="shared" si="20"/>
        <v>138.65</v>
      </c>
      <c r="O41" s="13">
        <f t="shared" si="20"/>
        <v>143.1166666666667</v>
      </c>
      <c r="P41" s="13">
        <f t="shared" si="13"/>
        <v>3.2215410506070583</v>
      </c>
      <c r="R41" s="35">
        <v>204.5</v>
      </c>
      <c r="S41" s="12">
        <f t="shared" si="5"/>
        <v>227.64048000000003</v>
      </c>
      <c r="T41" s="13">
        <f t="shared" si="6"/>
        <v>11.315638141809288</v>
      </c>
      <c r="U41" s="12">
        <f t="shared" si="21"/>
        <v>204.96666666666667</v>
      </c>
      <c r="V41" s="13">
        <f t="shared" si="22"/>
        <v>222.23155999999997</v>
      </c>
      <c r="W41" s="13">
        <f t="shared" si="14"/>
        <v>8.4232688241990417</v>
      </c>
      <c r="Y41" s="35">
        <v>204.5</v>
      </c>
      <c r="Z41" s="12">
        <f t="shared" si="7"/>
        <v>222.12099000000003</v>
      </c>
      <c r="AA41" s="13">
        <f t="shared" si="8"/>
        <v>8.6166210268948902</v>
      </c>
      <c r="AB41" s="12">
        <f t="shared" si="23"/>
        <v>204.96666666666667</v>
      </c>
      <c r="AC41" s="13">
        <f t="shared" si="24"/>
        <v>216.84321750000004</v>
      </c>
      <c r="AD41" s="13">
        <f t="shared" si="15"/>
        <v>5.7943816067653557</v>
      </c>
      <c r="AF41" s="35">
        <v>140.6</v>
      </c>
      <c r="AG41" s="12">
        <f t="shared" si="2"/>
        <v>148.06600000000003</v>
      </c>
      <c r="AH41" s="13">
        <f t="shared" si="9"/>
        <v>5.3100995732575029</v>
      </c>
      <c r="AI41" s="12">
        <f t="shared" si="25"/>
        <v>138.65</v>
      </c>
      <c r="AJ41" s="13">
        <f t="shared" si="26"/>
        <v>144.54783333333333</v>
      </c>
      <c r="AK41" s="13">
        <f t="shared" si="16"/>
        <v>4.2537564611130989</v>
      </c>
      <c r="AM41" s="35">
        <v>140.6</v>
      </c>
      <c r="AN41" s="12">
        <f t="shared" si="10"/>
        <v>145.13400000000001</v>
      </c>
      <c r="AO41" s="13">
        <f t="shared" si="11"/>
        <v>3.224751066856328</v>
      </c>
      <c r="AP41" s="12">
        <f t="shared" si="27"/>
        <v>138.65</v>
      </c>
      <c r="AQ41" s="13">
        <f t="shared" si="28"/>
        <v>141.68550000000002</v>
      </c>
      <c r="AR41" s="13">
        <f t="shared" si="17"/>
        <v>2.1893256401009893</v>
      </c>
    </row>
    <row r="42" spans="1:44">
      <c r="A42" s="14">
        <v>2015</v>
      </c>
      <c r="B42" s="14">
        <v>2</v>
      </c>
      <c r="C42" s="16"/>
      <c r="D42" s="38">
        <v>126</v>
      </c>
      <c r="E42" s="35">
        <v>172.1</v>
      </c>
      <c r="F42" s="12">
        <f t="shared" si="29"/>
        <v>190.185</v>
      </c>
      <c r="G42" s="13">
        <f t="shared" si="3"/>
        <v>10.508425334108068</v>
      </c>
      <c r="H42" s="12">
        <f t="shared" si="18"/>
        <v>198.78750000000002</v>
      </c>
      <c r="I42" s="13">
        <f t="shared" si="19"/>
        <v>212.99953125000002</v>
      </c>
      <c r="J42" s="13">
        <f t="shared" si="12"/>
        <v>7.149358611582727</v>
      </c>
      <c r="K42" s="35">
        <v>116.3</v>
      </c>
      <c r="L42" s="12">
        <f t="shared" si="30"/>
        <v>124</v>
      </c>
      <c r="M42" s="13">
        <f t="shared" si="4"/>
        <v>6.6208082545141878</v>
      </c>
      <c r="N42" s="12">
        <f t="shared" si="20"/>
        <v>134.2791666666667</v>
      </c>
      <c r="O42" s="13">
        <f t="shared" si="20"/>
        <v>138.875</v>
      </c>
      <c r="P42" s="13">
        <f t="shared" si="13"/>
        <v>3.4225959599093727</v>
      </c>
      <c r="R42" s="35">
        <v>172.1</v>
      </c>
      <c r="S42" s="12">
        <f t="shared" si="5"/>
        <v>192.5472</v>
      </c>
      <c r="T42" s="13">
        <f t="shared" si="6"/>
        <v>11.88099941894248</v>
      </c>
      <c r="U42" s="12">
        <f t="shared" si="21"/>
        <v>198.78750000000002</v>
      </c>
      <c r="V42" s="13">
        <f t="shared" si="22"/>
        <v>215.64509999999996</v>
      </c>
      <c r="W42" s="13">
        <f t="shared" si="14"/>
        <v>8.4802112808903587</v>
      </c>
      <c r="Y42" s="35">
        <v>172.1</v>
      </c>
      <c r="Z42" s="12">
        <f t="shared" si="7"/>
        <v>187.87860000000001</v>
      </c>
      <c r="AA42" s="13">
        <f t="shared" si="8"/>
        <v>9.1682742591516586</v>
      </c>
      <c r="AB42" s="12">
        <f t="shared" si="23"/>
        <v>198.78750000000002</v>
      </c>
      <c r="AC42" s="13">
        <f t="shared" si="24"/>
        <v>210.41645625000004</v>
      </c>
      <c r="AD42" s="13">
        <f t="shared" si="15"/>
        <v>5.849943406904373</v>
      </c>
      <c r="AF42" s="35">
        <v>116.3</v>
      </c>
      <c r="AG42" s="12">
        <f t="shared" si="2"/>
        <v>125.24</v>
      </c>
      <c r="AH42" s="13">
        <f t="shared" si="9"/>
        <v>7.6870163370593332</v>
      </c>
      <c r="AI42" s="12">
        <f t="shared" si="25"/>
        <v>134.2791666666667</v>
      </c>
      <c r="AJ42" s="13">
        <f t="shared" si="26"/>
        <v>140.26375000000002</v>
      </c>
      <c r="AK42" s="13">
        <f t="shared" si="16"/>
        <v>4.4568219195084708</v>
      </c>
      <c r="AM42" s="35">
        <v>116.3</v>
      </c>
      <c r="AN42" s="12">
        <f t="shared" si="10"/>
        <v>122.76</v>
      </c>
      <c r="AO42" s="13">
        <f t="shared" si="11"/>
        <v>5.5546001719690423</v>
      </c>
      <c r="AP42" s="12">
        <f t="shared" si="27"/>
        <v>134.2791666666667</v>
      </c>
      <c r="AQ42" s="13">
        <f t="shared" si="28"/>
        <v>137.48625000000001</v>
      </c>
      <c r="AR42" s="13">
        <f t="shared" si="17"/>
        <v>2.3883700003102888</v>
      </c>
    </row>
    <row r="43" spans="1:44">
      <c r="A43" s="14">
        <v>2015</v>
      </c>
      <c r="B43" s="14">
        <v>3</v>
      </c>
      <c r="C43" s="16"/>
      <c r="D43" s="38">
        <v>124.6</v>
      </c>
      <c r="E43" s="35">
        <v>167.4</v>
      </c>
      <c r="F43" s="12">
        <f t="shared" si="29"/>
        <v>185.89049999999997</v>
      </c>
      <c r="G43" s="13">
        <f t="shared" si="3"/>
        <v>11.04569892473117</v>
      </c>
      <c r="H43" s="12">
        <f t="shared" si="18"/>
        <v>191.92500000000004</v>
      </c>
      <c r="I43" s="13">
        <f t="shared" si="19"/>
        <v>204.65337499999998</v>
      </c>
      <c r="J43" s="13">
        <f t="shared" si="12"/>
        <v>6.6319525856453936</v>
      </c>
      <c r="K43" s="35">
        <v>113.9</v>
      </c>
      <c r="L43" s="12">
        <f t="shared" si="30"/>
        <v>121.19999999999999</v>
      </c>
      <c r="M43" s="13">
        <f t="shared" si="4"/>
        <v>6.4091308165056944</v>
      </c>
      <c r="N43" s="12">
        <f t="shared" si="20"/>
        <v>129.1</v>
      </c>
      <c r="O43" s="13">
        <f t="shared" si="20"/>
        <v>133.43333333333334</v>
      </c>
      <c r="P43" s="13">
        <f t="shared" si="13"/>
        <v>3.3565711334882593</v>
      </c>
      <c r="R43" s="35">
        <v>167.4</v>
      </c>
      <c r="S43" s="12">
        <f t="shared" si="5"/>
        <v>188.19935999999998</v>
      </c>
      <c r="T43" s="13">
        <f t="shared" si="6"/>
        <v>12.424946236559123</v>
      </c>
      <c r="U43" s="12">
        <f t="shared" si="21"/>
        <v>191.92500000000004</v>
      </c>
      <c r="V43" s="13">
        <f t="shared" si="22"/>
        <v>207.19528</v>
      </c>
      <c r="W43" s="13">
        <f t="shared" si="14"/>
        <v>7.9563787937996437</v>
      </c>
      <c r="Y43" s="35">
        <v>167.4</v>
      </c>
      <c r="Z43" s="12">
        <f t="shared" si="7"/>
        <v>183.63618</v>
      </c>
      <c r="AA43" s="13">
        <f t="shared" si="8"/>
        <v>9.6990322580645056</v>
      </c>
      <c r="AB43" s="12">
        <f t="shared" si="23"/>
        <v>191.92500000000004</v>
      </c>
      <c r="AC43" s="13">
        <f t="shared" si="24"/>
        <v>202.171515</v>
      </c>
      <c r="AD43" s="13">
        <f t="shared" si="15"/>
        <v>5.3388120359515199</v>
      </c>
      <c r="AF43" s="35">
        <v>113.9</v>
      </c>
      <c r="AG43" s="12">
        <f t="shared" si="2"/>
        <v>122.41199999999999</v>
      </c>
      <c r="AH43" s="13">
        <f t="shared" si="9"/>
        <v>7.4732221246707411</v>
      </c>
      <c r="AI43" s="12">
        <f t="shared" si="25"/>
        <v>129.1</v>
      </c>
      <c r="AJ43" s="13">
        <f t="shared" si="26"/>
        <v>134.76766666666666</v>
      </c>
      <c r="AK43" s="13">
        <f t="shared" si="16"/>
        <v>4.3901368448231182</v>
      </c>
      <c r="AM43" s="35">
        <v>113.9</v>
      </c>
      <c r="AN43" s="12">
        <f t="shared" si="10"/>
        <v>119.98799999999999</v>
      </c>
      <c r="AO43" s="13">
        <f t="shared" si="11"/>
        <v>5.3450395083406192</v>
      </c>
      <c r="AP43" s="12">
        <f t="shared" si="27"/>
        <v>129.1</v>
      </c>
      <c r="AQ43" s="13">
        <f t="shared" si="28"/>
        <v>132.09900000000002</v>
      </c>
      <c r="AR43" s="13">
        <f t="shared" si="17"/>
        <v>2.3230054221533862</v>
      </c>
    </row>
    <row r="44" spans="1:44">
      <c r="A44" s="14">
        <v>2015</v>
      </c>
      <c r="B44" s="14">
        <v>4</v>
      </c>
      <c r="C44" s="16"/>
      <c r="D44" s="38">
        <v>129.69999999999999</v>
      </c>
      <c r="E44" s="35">
        <v>211.7</v>
      </c>
      <c r="F44" s="12">
        <f t="shared" si="29"/>
        <v>201.53474999999995</v>
      </c>
      <c r="G44" s="13">
        <f t="shared" si="3"/>
        <v>-4.8017241379310462</v>
      </c>
      <c r="H44" s="12">
        <f t="shared" si="18"/>
        <v>184.58749999999998</v>
      </c>
      <c r="I44" s="13">
        <f t="shared" si="19"/>
        <v>192.51118749999998</v>
      </c>
      <c r="J44" s="13">
        <f t="shared" si="12"/>
        <v>4.2926457642039679</v>
      </c>
      <c r="K44" s="35">
        <v>141.6</v>
      </c>
      <c r="L44" s="12">
        <f t="shared" si="30"/>
        <v>131.39999999999998</v>
      </c>
      <c r="M44" s="13">
        <f t="shared" si="4"/>
        <v>-7.2033898305084847</v>
      </c>
      <c r="N44" s="12">
        <f t="shared" si="20"/>
        <v>123.35416666666669</v>
      </c>
      <c r="O44" s="13">
        <f t="shared" si="20"/>
        <v>125.51666666666667</v>
      </c>
      <c r="P44" s="13">
        <f t="shared" si="13"/>
        <v>1.7530822496199789</v>
      </c>
      <c r="R44" s="35">
        <v>211.7</v>
      </c>
      <c r="S44" s="12">
        <f t="shared" si="5"/>
        <v>204.03791999999996</v>
      </c>
      <c r="T44" s="13">
        <f t="shared" si="6"/>
        <v>-3.6193103448275963</v>
      </c>
      <c r="U44" s="12">
        <f t="shared" si="21"/>
        <v>184.58749999999998</v>
      </c>
      <c r="V44" s="13">
        <f t="shared" si="22"/>
        <v>194.90228000000002</v>
      </c>
      <c r="W44" s="13">
        <f t="shared" si="14"/>
        <v>5.5880165233290739</v>
      </c>
      <c r="Y44" s="35">
        <v>211.7</v>
      </c>
      <c r="Z44" s="12">
        <f t="shared" si="7"/>
        <v>199.09070999999997</v>
      </c>
      <c r="AA44" s="13">
        <f t="shared" si="8"/>
        <v>-5.9562068965517341</v>
      </c>
      <c r="AB44" s="12">
        <f t="shared" si="23"/>
        <v>184.58749999999998</v>
      </c>
      <c r="AC44" s="13">
        <f t="shared" si="24"/>
        <v>190.17657750000001</v>
      </c>
      <c r="AD44" s="13">
        <f t="shared" si="15"/>
        <v>3.0278743143495888</v>
      </c>
      <c r="AF44" s="35">
        <v>141.6</v>
      </c>
      <c r="AG44" s="12">
        <f t="shared" si="2"/>
        <v>132.71399999999997</v>
      </c>
      <c r="AH44" s="13">
        <f t="shared" si="9"/>
        <v>-6.2754237288135784</v>
      </c>
      <c r="AI44" s="12">
        <f t="shared" si="25"/>
        <v>123.35416666666669</v>
      </c>
      <c r="AJ44" s="13">
        <f t="shared" si="26"/>
        <v>126.77183333333333</v>
      </c>
      <c r="AK44" s="13">
        <f t="shared" si="16"/>
        <v>2.7706130721161912</v>
      </c>
      <c r="AM44" s="35">
        <v>141.6</v>
      </c>
      <c r="AN44" s="12">
        <f t="shared" si="10"/>
        <v>130.08599999999998</v>
      </c>
      <c r="AO44" s="13">
        <f t="shared" si="11"/>
        <v>-8.1313559322034052</v>
      </c>
      <c r="AP44" s="12">
        <f t="shared" si="27"/>
        <v>123.35416666666669</v>
      </c>
      <c r="AQ44" s="13">
        <f t="shared" si="28"/>
        <v>124.2615</v>
      </c>
      <c r="AR44" s="13">
        <f t="shared" si="17"/>
        <v>0.73555142712378085</v>
      </c>
    </row>
    <row r="45" spans="1:44">
      <c r="A45" s="14">
        <v>2015</v>
      </c>
      <c r="B45" s="14">
        <v>5</v>
      </c>
      <c r="C45" s="16"/>
      <c r="D45" s="38">
        <v>122.6</v>
      </c>
      <c r="E45" s="35">
        <v>197.2</v>
      </c>
      <c r="F45" s="12">
        <f t="shared" si="29"/>
        <v>179.75549999999998</v>
      </c>
      <c r="G45" s="13">
        <f t="shared" si="3"/>
        <v>-8.8460953346856002</v>
      </c>
      <c r="H45" s="12">
        <f t="shared" si="18"/>
        <v>177.4083333333333</v>
      </c>
      <c r="I45" s="13">
        <f t="shared" si="19"/>
        <v>180.48403125000002</v>
      </c>
      <c r="J45" s="13">
        <f t="shared" si="12"/>
        <v>1.7336828878763839</v>
      </c>
      <c r="K45" s="35">
        <v>135.19999999999999</v>
      </c>
      <c r="L45" s="12">
        <f t="shared" si="30"/>
        <v>117.19999999999999</v>
      </c>
      <c r="M45" s="13">
        <f t="shared" si="4"/>
        <v>-13.31360946745562</v>
      </c>
      <c r="N45" s="12">
        <f t="shared" si="20"/>
        <v>117.96250000000002</v>
      </c>
      <c r="O45" s="13">
        <f t="shared" si="20"/>
        <v>117.675</v>
      </c>
      <c r="P45" s="13">
        <f t="shared" si="13"/>
        <v>-0.24372152167003946</v>
      </c>
      <c r="R45" s="35">
        <v>197.2</v>
      </c>
      <c r="S45" s="12">
        <f t="shared" si="5"/>
        <v>181.98815999999997</v>
      </c>
      <c r="T45" s="13">
        <f t="shared" si="6"/>
        <v>-7.7139148073022454</v>
      </c>
      <c r="U45" s="12">
        <f t="shared" si="21"/>
        <v>177.4083333333333</v>
      </c>
      <c r="V45" s="13">
        <f t="shared" si="22"/>
        <v>182.72573999999997</v>
      </c>
      <c r="W45" s="13">
        <f t="shared" si="14"/>
        <v>2.9972699516182217</v>
      </c>
      <c r="Y45" s="35">
        <v>197.2</v>
      </c>
      <c r="Z45" s="12">
        <f t="shared" si="7"/>
        <v>177.57557999999997</v>
      </c>
      <c r="AA45" s="13">
        <f t="shared" si="8"/>
        <v>-9.9515314401622703</v>
      </c>
      <c r="AB45" s="12">
        <f t="shared" si="23"/>
        <v>177.4083333333333</v>
      </c>
      <c r="AC45" s="13">
        <f t="shared" si="24"/>
        <v>178.29527625</v>
      </c>
      <c r="AD45" s="13">
        <f t="shared" si="15"/>
        <v>0.49994433745128219</v>
      </c>
      <c r="AF45" s="35">
        <v>135.19999999999999</v>
      </c>
      <c r="AG45" s="12">
        <f t="shared" si="2"/>
        <v>118.37199999999999</v>
      </c>
      <c r="AH45" s="13">
        <f t="shared" si="9"/>
        <v>-12.446745562130175</v>
      </c>
      <c r="AI45" s="12">
        <f t="shared" si="25"/>
        <v>117.96250000000002</v>
      </c>
      <c r="AJ45" s="13">
        <f t="shared" si="26"/>
        <v>118.85174999999998</v>
      </c>
      <c r="AK45" s="13">
        <f t="shared" si="16"/>
        <v>0.75384126311324451</v>
      </c>
      <c r="AM45" s="35">
        <v>135.19999999999999</v>
      </c>
      <c r="AN45" s="12">
        <f t="shared" si="10"/>
        <v>116.02799999999999</v>
      </c>
      <c r="AO45" s="13">
        <f t="shared" si="11"/>
        <v>-14.180473372781066</v>
      </c>
      <c r="AP45" s="12">
        <f t="shared" si="27"/>
        <v>117.96250000000002</v>
      </c>
      <c r="AQ45" s="13">
        <f t="shared" si="28"/>
        <v>116.49824999999998</v>
      </c>
      <c r="AR45" s="13">
        <f t="shared" si="17"/>
        <v>-1.2412843064533519</v>
      </c>
    </row>
    <row r="46" spans="1:44">
      <c r="A46" s="14">
        <v>2015</v>
      </c>
      <c r="B46" s="14">
        <v>6</v>
      </c>
      <c r="C46" s="16"/>
      <c r="D46" s="38">
        <v>126.1</v>
      </c>
      <c r="E46" s="35">
        <v>163.5</v>
      </c>
      <c r="F46" s="12">
        <f t="shared" si="29"/>
        <v>190.49174999999997</v>
      </c>
      <c r="G46" s="13">
        <f t="shared" si="3"/>
        <v>16.508715596330248</v>
      </c>
      <c r="H46" s="12">
        <f t="shared" si="18"/>
        <v>168.86666666666665</v>
      </c>
      <c r="I46" s="13">
        <f t="shared" si="19"/>
        <v>169.13428124999999</v>
      </c>
      <c r="J46" s="13">
        <f t="shared" si="12"/>
        <v>0.15847685550731683</v>
      </c>
      <c r="K46" s="35">
        <v>103.9</v>
      </c>
      <c r="L46" s="12">
        <f t="shared" si="30"/>
        <v>124.19999999999999</v>
      </c>
      <c r="M46" s="13">
        <f t="shared" si="4"/>
        <v>19.538017324350321</v>
      </c>
      <c r="N46" s="12">
        <f t="shared" si="20"/>
        <v>111.45000000000003</v>
      </c>
      <c r="O46" s="13">
        <f t="shared" si="20"/>
        <v>110.27499999999999</v>
      </c>
      <c r="P46" s="13">
        <f t="shared" si="13"/>
        <v>-1.0542844324809693</v>
      </c>
      <c r="R46" s="35">
        <v>163.5</v>
      </c>
      <c r="S46" s="12">
        <f t="shared" si="5"/>
        <v>192.85775999999998</v>
      </c>
      <c r="T46" s="13">
        <f t="shared" si="6"/>
        <v>17.955816513761462</v>
      </c>
      <c r="U46" s="12">
        <f t="shared" si="21"/>
        <v>168.86666666666665</v>
      </c>
      <c r="V46" s="13">
        <f t="shared" si="22"/>
        <v>171.23501999999999</v>
      </c>
      <c r="W46" s="13">
        <f t="shared" si="14"/>
        <v>1.4024990130280486</v>
      </c>
      <c r="Y46" s="35">
        <v>163.5</v>
      </c>
      <c r="Z46" s="12">
        <f t="shared" si="7"/>
        <v>188.18162999999998</v>
      </c>
      <c r="AA46" s="13">
        <f t="shared" si="8"/>
        <v>15.095798165137595</v>
      </c>
      <c r="AB46" s="12">
        <f t="shared" si="23"/>
        <v>168.86666666666665</v>
      </c>
      <c r="AC46" s="13">
        <f t="shared" si="24"/>
        <v>167.08316625</v>
      </c>
      <c r="AD46" s="13">
        <f t="shared" si="15"/>
        <v>-1.056158951835755</v>
      </c>
      <c r="AF46" s="35">
        <v>103.9</v>
      </c>
      <c r="AG46" s="12">
        <f t="shared" si="2"/>
        <v>125.44199999999999</v>
      </c>
      <c r="AH46" s="13">
        <f t="shared" si="9"/>
        <v>20.733397497593813</v>
      </c>
      <c r="AI46" s="12">
        <f t="shared" si="25"/>
        <v>111.45000000000003</v>
      </c>
      <c r="AJ46" s="13">
        <f t="shared" si="26"/>
        <v>111.37774999999999</v>
      </c>
      <c r="AK46" s="13">
        <f t="shared" si="16"/>
        <v>-6.4827276805772271E-2</v>
      </c>
      <c r="AM46" s="35">
        <v>103.9</v>
      </c>
      <c r="AN46" s="12">
        <f t="shared" si="10"/>
        <v>122.95799999999998</v>
      </c>
      <c r="AO46" s="13">
        <f t="shared" si="11"/>
        <v>18.342637151106828</v>
      </c>
      <c r="AP46" s="12">
        <f t="shared" si="27"/>
        <v>111.45000000000003</v>
      </c>
      <c r="AQ46" s="13">
        <f t="shared" si="28"/>
        <v>109.17225000000001</v>
      </c>
      <c r="AR46" s="13">
        <f t="shared" si="17"/>
        <v>-2.0437415881561378</v>
      </c>
    </row>
    <row r="47" spans="1:44">
      <c r="A47" s="1">
        <v>2015</v>
      </c>
      <c r="B47" s="1">
        <v>7</v>
      </c>
      <c r="D47" s="38">
        <v>110.8</v>
      </c>
      <c r="E47" s="35">
        <v>148.1</v>
      </c>
      <c r="F47" s="12">
        <f t="shared" si="29"/>
        <v>143.559</v>
      </c>
      <c r="G47" s="13">
        <f t="shared" si="3"/>
        <v>-3.0661715057393621</v>
      </c>
      <c r="H47" s="12">
        <f t="shared" si="18"/>
        <v>161.88750000000002</v>
      </c>
      <c r="I47" s="13">
        <f t="shared" si="19"/>
        <v>158.71756249999999</v>
      </c>
      <c r="J47" s="13">
        <f t="shared" si="12"/>
        <v>-1.9581113427534831</v>
      </c>
      <c r="K47" s="35">
        <v>99.9</v>
      </c>
      <c r="L47" s="12">
        <f t="shared" si="30"/>
        <v>93.6</v>
      </c>
      <c r="M47" s="13">
        <f t="shared" si="4"/>
        <v>-6.3063063063063254</v>
      </c>
      <c r="N47" s="12">
        <f t="shared" si="20"/>
        <v>105.33749999999999</v>
      </c>
      <c r="O47" s="13">
        <f t="shared" si="20"/>
        <v>103.48333333333331</v>
      </c>
      <c r="P47" s="13">
        <f t="shared" si="13"/>
        <v>-1.7602151813615166</v>
      </c>
      <c r="R47" s="35">
        <v>148.1</v>
      </c>
      <c r="S47" s="12">
        <f t="shared" si="5"/>
        <v>145.34207999999998</v>
      </c>
      <c r="T47" s="13">
        <f t="shared" si="6"/>
        <v>-1.8622012153950038</v>
      </c>
      <c r="U47" s="12">
        <f t="shared" si="21"/>
        <v>161.88750000000002</v>
      </c>
      <c r="V47" s="13">
        <f t="shared" si="22"/>
        <v>160.68892</v>
      </c>
      <c r="W47" s="13">
        <f t="shared" si="14"/>
        <v>-0.74037834916224199</v>
      </c>
      <c r="Y47" s="35">
        <v>148.1</v>
      </c>
      <c r="Z47" s="12">
        <f t="shared" si="7"/>
        <v>141.81804</v>
      </c>
      <c r="AA47" s="13">
        <f t="shared" si="8"/>
        <v>-4.2417015530047308</v>
      </c>
      <c r="AB47" s="12">
        <f t="shared" si="23"/>
        <v>161.88750000000002</v>
      </c>
      <c r="AC47" s="13">
        <f t="shared" si="24"/>
        <v>156.79277249999998</v>
      </c>
      <c r="AD47" s="13">
        <f t="shared" si="15"/>
        <v>-3.1470789900394038</v>
      </c>
      <c r="AF47" s="35">
        <v>99.9</v>
      </c>
      <c r="AG47" s="12">
        <f t="shared" si="2"/>
        <v>94.536000000000001</v>
      </c>
      <c r="AH47" s="13">
        <f t="shared" si="9"/>
        <v>-5.369369369369366</v>
      </c>
      <c r="AI47" s="12">
        <f t="shared" si="25"/>
        <v>105.33749999999999</v>
      </c>
      <c r="AJ47" s="13">
        <f t="shared" si="26"/>
        <v>104.51816666666669</v>
      </c>
      <c r="AK47" s="13">
        <f t="shared" si="16"/>
        <v>-0.77781733317507928</v>
      </c>
      <c r="AM47" s="35">
        <v>99.9</v>
      </c>
      <c r="AN47" s="12">
        <f t="shared" si="10"/>
        <v>92.663999999999987</v>
      </c>
      <c r="AO47" s="13">
        <f t="shared" si="11"/>
        <v>-7.2432432432432563</v>
      </c>
      <c r="AP47" s="12">
        <f t="shared" si="27"/>
        <v>105.33749999999999</v>
      </c>
      <c r="AQ47" s="13">
        <f t="shared" si="28"/>
        <v>102.44849999999998</v>
      </c>
      <c r="AR47" s="13">
        <f t="shared" si="17"/>
        <v>-2.742613029547897</v>
      </c>
    </row>
    <row r="48" spans="1:44">
      <c r="A48" s="1">
        <v>2015</v>
      </c>
      <c r="B48" s="1">
        <v>8</v>
      </c>
      <c r="D48" s="38">
        <v>108</v>
      </c>
      <c r="E48" s="35">
        <v>134.80000000000001</v>
      </c>
      <c r="F48" s="12">
        <f t="shared" si="29"/>
        <v>134.97</v>
      </c>
      <c r="G48" s="13">
        <f t="shared" si="3"/>
        <v>0.12611275964391666</v>
      </c>
      <c r="H48" s="12">
        <f t="shared" si="18"/>
        <v>159.73333333333335</v>
      </c>
      <c r="I48" s="13">
        <f t="shared" si="19"/>
        <v>150.76762499999998</v>
      </c>
      <c r="J48" s="13">
        <f t="shared" si="12"/>
        <v>-5.6129225792988535</v>
      </c>
      <c r="K48" s="35">
        <v>87.8</v>
      </c>
      <c r="L48" s="12">
        <f t="shared" si="30"/>
        <v>88</v>
      </c>
      <c r="M48" s="13">
        <f t="shared" si="4"/>
        <v>0.22779043280183942</v>
      </c>
      <c r="N48" s="12">
        <f t="shared" si="20"/>
        <v>102.19999999999999</v>
      </c>
      <c r="O48" s="13">
        <f t="shared" si="20"/>
        <v>98.300000000000011</v>
      </c>
      <c r="P48" s="13">
        <f t="shared" si="13"/>
        <v>-3.816046966731875</v>
      </c>
      <c r="R48" s="35">
        <v>134.80000000000001</v>
      </c>
      <c r="S48" s="12">
        <f t="shared" si="5"/>
        <v>136.6464</v>
      </c>
      <c r="T48" s="13">
        <f t="shared" si="6"/>
        <v>1.3697329376854555</v>
      </c>
      <c r="U48" s="12">
        <f t="shared" si="21"/>
        <v>159.73333333333335</v>
      </c>
      <c r="V48" s="13">
        <f t="shared" si="22"/>
        <v>152.64023999999998</v>
      </c>
      <c r="W48" s="13">
        <f t="shared" si="14"/>
        <v>-4.4405843071786535</v>
      </c>
      <c r="Y48" s="35">
        <v>134.80000000000001</v>
      </c>
      <c r="Z48" s="12">
        <f t="shared" si="7"/>
        <v>133.33320000000001</v>
      </c>
      <c r="AA48" s="13">
        <f t="shared" si="8"/>
        <v>-1.0881305637982308</v>
      </c>
      <c r="AB48" s="12">
        <f t="shared" si="23"/>
        <v>159.73333333333335</v>
      </c>
      <c r="AC48" s="13">
        <f t="shared" si="24"/>
        <v>148.93924499999997</v>
      </c>
      <c r="AD48" s="13">
        <f t="shared" si="15"/>
        <v>-6.7575678213689656</v>
      </c>
      <c r="AF48" s="35">
        <v>87.8</v>
      </c>
      <c r="AG48" s="12">
        <f t="shared" si="2"/>
        <v>88.88</v>
      </c>
      <c r="AH48" s="13">
        <f t="shared" si="9"/>
        <v>1.2300683371298362</v>
      </c>
      <c r="AI48" s="12">
        <f t="shared" si="25"/>
        <v>102.19999999999999</v>
      </c>
      <c r="AJ48" s="13">
        <f t="shared" si="26"/>
        <v>99.283000000000001</v>
      </c>
      <c r="AK48" s="13">
        <f t="shared" si="16"/>
        <v>-2.8542074363992072</v>
      </c>
      <c r="AM48" s="35">
        <v>87.8</v>
      </c>
      <c r="AN48" s="12">
        <f t="shared" si="10"/>
        <v>87.12</v>
      </c>
      <c r="AO48" s="13">
        <f t="shared" si="11"/>
        <v>-0.7744874715261858</v>
      </c>
      <c r="AP48" s="12">
        <f t="shared" si="27"/>
        <v>102.19999999999999</v>
      </c>
      <c r="AQ48" s="13">
        <f t="shared" si="28"/>
        <v>97.317000000000007</v>
      </c>
      <c r="AR48" s="13">
        <f t="shared" si="17"/>
        <v>-4.7778864970645714</v>
      </c>
    </row>
    <row r="49" spans="1:44">
      <c r="A49" s="1">
        <v>2015</v>
      </c>
      <c r="B49" s="1">
        <v>9</v>
      </c>
      <c r="D49" s="38">
        <v>102.7</v>
      </c>
      <c r="E49" s="35">
        <v>153.5</v>
      </c>
      <c r="F49" s="12">
        <f t="shared" si="29"/>
        <v>118.71225000000001</v>
      </c>
      <c r="G49" s="13">
        <f t="shared" si="3"/>
        <v>-22.663029315960898</v>
      </c>
      <c r="H49" s="12">
        <f t="shared" si="18"/>
        <v>157.19166666666666</v>
      </c>
      <c r="I49" s="13">
        <f t="shared" si="19"/>
        <v>143.2266875</v>
      </c>
      <c r="J49" s="13">
        <f t="shared" si="12"/>
        <v>-8.8840454858718232</v>
      </c>
      <c r="K49" s="35">
        <v>97.9</v>
      </c>
      <c r="L49" s="12">
        <f t="shared" si="30"/>
        <v>77.400000000000006</v>
      </c>
      <c r="M49" s="13">
        <f t="shared" si="4"/>
        <v>-20.939734422880491</v>
      </c>
      <c r="N49" s="12">
        <f t="shared" si="20"/>
        <v>99.362499999999969</v>
      </c>
      <c r="O49" s="13">
        <f t="shared" si="20"/>
        <v>93.383333333333326</v>
      </c>
      <c r="P49" s="13">
        <f t="shared" si="13"/>
        <v>-6.0175284102821962</v>
      </c>
      <c r="R49" s="35">
        <v>153.5</v>
      </c>
      <c r="S49" s="12">
        <f t="shared" si="5"/>
        <v>120.18672000000001</v>
      </c>
      <c r="T49" s="13">
        <f t="shared" si="6"/>
        <v>-21.70246254071661</v>
      </c>
      <c r="U49" s="12">
        <f t="shared" si="21"/>
        <v>157.19166666666666</v>
      </c>
      <c r="V49" s="13">
        <f t="shared" si="22"/>
        <v>145.00564</v>
      </c>
      <c r="W49" s="13">
        <f t="shared" si="14"/>
        <v>-7.7523363197794595</v>
      </c>
      <c r="Y49" s="35">
        <v>153.5</v>
      </c>
      <c r="Z49" s="12">
        <f t="shared" si="7"/>
        <v>117.27261000000001</v>
      </c>
      <c r="AA49" s="13">
        <f t="shared" si="8"/>
        <v>-23.600905537459269</v>
      </c>
      <c r="AB49" s="12">
        <f t="shared" si="23"/>
        <v>157.19166666666666</v>
      </c>
      <c r="AC49" s="13">
        <f t="shared" si="24"/>
        <v>141.4897575</v>
      </c>
      <c r="AD49" s="13">
        <f t="shared" si="15"/>
        <v>-9.9890213645761605</v>
      </c>
      <c r="AF49" s="35">
        <v>97.9</v>
      </c>
      <c r="AG49" s="12">
        <f t="shared" si="2"/>
        <v>78.174000000000007</v>
      </c>
      <c r="AH49" s="13">
        <f t="shared" si="9"/>
        <v>-20.149131767109296</v>
      </c>
      <c r="AI49" s="12">
        <f t="shared" si="25"/>
        <v>99.362499999999969</v>
      </c>
      <c r="AJ49" s="13">
        <f t="shared" si="26"/>
        <v>94.317166666666651</v>
      </c>
      <c r="AK49" s="13">
        <f t="shared" si="16"/>
        <v>-5.077703694385022</v>
      </c>
      <c r="AM49" s="35">
        <v>97.9</v>
      </c>
      <c r="AN49" s="12">
        <f t="shared" si="10"/>
        <v>76.626000000000005</v>
      </c>
      <c r="AO49" s="13">
        <f t="shared" si="11"/>
        <v>-21.730337078651687</v>
      </c>
      <c r="AP49" s="12">
        <f t="shared" si="27"/>
        <v>99.362499999999969</v>
      </c>
      <c r="AQ49" s="13">
        <f t="shared" si="28"/>
        <v>92.4495</v>
      </c>
      <c r="AR49" s="13">
        <f t="shared" si="17"/>
        <v>-6.9573531261793704</v>
      </c>
    </row>
    <row r="50" spans="1:44">
      <c r="A50" s="1">
        <v>2015</v>
      </c>
      <c r="B50" s="1">
        <v>10</v>
      </c>
      <c r="D50" s="38">
        <v>103.3</v>
      </c>
      <c r="E50" s="35">
        <v>133.4</v>
      </c>
      <c r="F50" s="12">
        <f t="shared" si="29"/>
        <v>120.55274999999999</v>
      </c>
      <c r="G50" s="13">
        <f t="shared" si="3"/>
        <v>-9.6306221889055621</v>
      </c>
      <c r="H50" s="12">
        <f t="shared" si="18"/>
        <v>149.07500000000002</v>
      </c>
      <c r="I50" s="13">
        <f t="shared" si="19"/>
        <v>134.31815624999999</v>
      </c>
      <c r="J50" s="13">
        <f t="shared" si="12"/>
        <v>-9.8989392923025576</v>
      </c>
      <c r="K50" s="35">
        <v>84.9</v>
      </c>
      <c r="L50" s="12">
        <f t="shared" si="30"/>
        <v>78.599999999999994</v>
      </c>
      <c r="M50" s="13">
        <f t="shared" si="4"/>
        <v>-7.4204946996466532</v>
      </c>
      <c r="N50" s="12">
        <f t="shared" si="20"/>
        <v>93.762499999999989</v>
      </c>
      <c r="O50" s="13">
        <f t="shared" si="20"/>
        <v>87.575000000000003</v>
      </c>
      <c r="P50" s="13">
        <f t="shared" si="13"/>
        <v>-6.5991201173176819</v>
      </c>
      <c r="R50" s="35">
        <v>133.4</v>
      </c>
      <c r="S50" s="12">
        <f t="shared" si="5"/>
        <v>122.05007999999999</v>
      </c>
      <c r="T50" s="13">
        <f t="shared" si="6"/>
        <v>-8.5081859070464816</v>
      </c>
      <c r="U50" s="12">
        <f t="shared" si="21"/>
        <v>149.07500000000002</v>
      </c>
      <c r="V50" s="13">
        <f t="shared" si="22"/>
        <v>135.98645999999999</v>
      </c>
      <c r="W50" s="13">
        <f t="shared" si="14"/>
        <v>-8.7798356531947093</v>
      </c>
      <c r="Y50" s="35">
        <v>133.4</v>
      </c>
      <c r="Z50" s="12">
        <f t="shared" si="7"/>
        <v>119.09078999999998</v>
      </c>
      <c r="AA50" s="13">
        <f t="shared" si="8"/>
        <v>-10.726544227886066</v>
      </c>
      <c r="AB50" s="12">
        <f t="shared" si="23"/>
        <v>149.07500000000002</v>
      </c>
      <c r="AC50" s="13">
        <f t="shared" si="24"/>
        <v>132.68926125000002</v>
      </c>
      <c r="AD50" s="13">
        <f t="shared" si="15"/>
        <v>-10.991607412376325</v>
      </c>
      <c r="AF50" s="35">
        <v>84.9</v>
      </c>
      <c r="AG50" s="12">
        <f t="shared" si="2"/>
        <v>79.385999999999996</v>
      </c>
      <c r="AH50" s="13">
        <f t="shared" si="9"/>
        <v>-6.4946996466431273</v>
      </c>
      <c r="AI50" s="12">
        <f t="shared" si="25"/>
        <v>93.762499999999989</v>
      </c>
      <c r="AJ50" s="13">
        <f t="shared" si="26"/>
        <v>88.450749999999985</v>
      </c>
      <c r="AK50" s="13">
        <f t="shared" si="16"/>
        <v>-5.6651113184908723</v>
      </c>
      <c r="AM50" s="35">
        <v>84.9</v>
      </c>
      <c r="AN50" s="12">
        <f t="shared" si="10"/>
        <v>77.813999999999993</v>
      </c>
      <c r="AO50" s="13">
        <f t="shared" si="11"/>
        <v>-8.3462897526501933</v>
      </c>
      <c r="AP50" s="12">
        <f t="shared" si="27"/>
        <v>93.762499999999989</v>
      </c>
      <c r="AQ50" s="13">
        <f t="shared" si="28"/>
        <v>86.699249999999992</v>
      </c>
      <c r="AR50" s="13">
        <f t="shared" si="17"/>
        <v>-7.5331289161445198</v>
      </c>
    </row>
    <row r="51" spans="1:44">
      <c r="A51" s="1">
        <v>2015</v>
      </c>
      <c r="B51" s="1">
        <v>11</v>
      </c>
      <c r="D51" s="38">
        <v>106.9</v>
      </c>
      <c r="E51" s="35">
        <v>155.69999999999999</v>
      </c>
      <c r="F51" s="12">
        <f t="shared" si="29"/>
        <v>131.59575000000001</v>
      </c>
      <c r="G51" s="13">
        <f t="shared" si="3"/>
        <v>-15.481213872832356</v>
      </c>
      <c r="H51" s="12">
        <f t="shared" si="18"/>
        <v>139.10833333333332</v>
      </c>
      <c r="I51" s="13">
        <f t="shared" si="19"/>
        <v>126.26596875</v>
      </c>
      <c r="J51" s="13">
        <f t="shared" si="12"/>
        <v>-9.2319160726052729</v>
      </c>
      <c r="K51" s="35">
        <v>97.9</v>
      </c>
      <c r="L51" s="12">
        <f t="shared" si="30"/>
        <v>85.800000000000011</v>
      </c>
      <c r="M51" s="13">
        <f t="shared" si="4"/>
        <v>-12.359550561797747</v>
      </c>
      <c r="N51" s="12">
        <f t="shared" si="20"/>
        <v>87.416666666666671</v>
      </c>
      <c r="O51" s="13">
        <f t="shared" si="20"/>
        <v>82.325000000000003</v>
      </c>
      <c r="P51" s="13">
        <f t="shared" si="13"/>
        <v>-5.8245948522402244</v>
      </c>
      <c r="R51" s="35">
        <v>155.69999999999999</v>
      </c>
      <c r="S51" s="12">
        <f t="shared" si="5"/>
        <v>133.23024000000001</v>
      </c>
      <c r="T51" s="13">
        <f t="shared" si="6"/>
        <v>-14.431445086705182</v>
      </c>
      <c r="U51" s="12">
        <f t="shared" si="21"/>
        <v>139.10833333333332</v>
      </c>
      <c r="V51" s="13">
        <f t="shared" si="22"/>
        <v>127.83425999999999</v>
      </c>
      <c r="W51" s="13">
        <f t="shared" si="14"/>
        <v>-8.1045276463188145</v>
      </c>
      <c r="Y51" s="35">
        <v>155.69999999999999</v>
      </c>
      <c r="Z51" s="12">
        <f t="shared" si="7"/>
        <v>129.99987000000002</v>
      </c>
      <c r="AA51" s="13">
        <f t="shared" si="8"/>
        <v>-16.50618497109825</v>
      </c>
      <c r="AB51" s="12">
        <f t="shared" si="23"/>
        <v>139.10833333333332</v>
      </c>
      <c r="AC51" s="13">
        <f t="shared" si="24"/>
        <v>124.73472375000001</v>
      </c>
      <c r="AD51" s="13">
        <f t="shared" si="15"/>
        <v>-10.332673276223545</v>
      </c>
      <c r="AF51" s="35">
        <v>97.9</v>
      </c>
      <c r="AG51" s="12">
        <f t="shared" si="2"/>
        <v>86.658000000000015</v>
      </c>
      <c r="AH51" s="13">
        <f t="shared" si="9"/>
        <v>-11.483146067415717</v>
      </c>
      <c r="AI51" s="12">
        <f t="shared" si="25"/>
        <v>87.416666666666671</v>
      </c>
      <c r="AJ51" s="13">
        <f t="shared" si="26"/>
        <v>83.14824999999999</v>
      </c>
      <c r="AK51" s="13">
        <f t="shared" si="16"/>
        <v>-4.8828408007626507</v>
      </c>
      <c r="AM51" s="35">
        <v>97.9</v>
      </c>
      <c r="AN51" s="12">
        <f t="shared" si="10"/>
        <v>84.942000000000007</v>
      </c>
      <c r="AO51" s="13">
        <f t="shared" si="11"/>
        <v>-13.235955056179776</v>
      </c>
      <c r="AP51" s="12">
        <f t="shared" si="27"/>
        <v>87.416666666666671</v>
      </c>
      <c r="AQ51" s="13">
        <f t="shared" si="28"/>
        <v>81.501749999999987</v>
      </c>
      <c r="AR51" s="13">
        <f t="shared" si="17"/>
        <v>-6.7663489037178408</v>
      </c>
    </row>
    <row r="52" spans="1:44">
      <c r="A52" s="1">
        <v>2015</v>
      </c>
      <c r="B52" s="1">
        <v>12</v>
      </c>
      <c r="D52" s="38">
        <v>109.5</v>
      </c>
      <c r="E52" s="35">
        <v>128.19999999999999</v>
      </c>
      <c r="F52" s="12">
        <f t="shared" si="29"/>
        <v>139.57124999999999</v>
      </c>
      <c r="G52" s="13">
        <f t="shared" si="3"/>
        <v>8.8699297971919009</v>
      </c>
      <c r="H52" s="12">
        <f t="shared" si="18"/>
        <v>129.44999999999999</v>
      </c>
      <c r="I52" s="13">
        <f t="shared" si="19"/>
        <v>117.45968749999997</v>
      </c>
      <c r="J52" s="13">
        <f t="shared" si="12"/>
        <v>-9.2625048281189777</v>
      </c>
      <c r="K52" s="35">
        <v>72.900000000000006</v>
      </c>
      <c r="L52" s="12">
        <f t="shared" si="30"/>
        <v>91</v>
      </c>
      <c r="M52" s="13">
        <f t="shared" si="4"/>
        <v>24.828532235939633</v>
      </c>
      <c r="N52" s="12">
        <f t="shared" si="20"/>
        <v>81.525000000000006</v>
      </c>
      <c r="O52" s="13">
        <f t="shared" si="20"/>
        <v>76.583333333333343</v>
      </c>
      <c r="P52" s="13">
        <f t="shared" si="13"/>
        <v>-6.0615353163651235</v>
      </c>
      <c r="R52" s="35">
        <v>128.19999999999999</v>
      </c>
      <c r="S52" s="12">
        <f t="shared" si="5"/>
        <v>141.3048</v>
      </c>
      <c r="T52" s="13">
        <f t="shared" si="6"/>
        <v>10.222152886115452</v>
      </c>
      <c r="U52" s="12">
        <f t="shared" si="21"/>
        <v>129.44999999999999</v>
      </c>
      <c r="V52" s="13">
        <f t="shared" si="22"/>
        <v>118.91859999999998</v>
      </c>
      <c r="W52" s="13">
        <f t="shared" si="14"/>
        <v>-8.1354963306295929</v>
      </c>
      <c r="Y52" s="35">
        <v>128.19999999999999</v>
      </c>
      <c r="Z52" s="12">
        <f t="shared" si="7"/>
        <v>137.87864999999999</v>
      </c>
      <c r="AA52" s="13">
        <f t="shared" si="8"/>
        <v>7.5496489859594504</v>
      </c>
      <c r="AB52" s="12">
        <f t="shared" si="23"/>
        <v>129.44999999999999</v>
      </c>
      <c r="AC52" s="13">
        <f t="shared" si="24"/>
        <v>116.03523749999999</v>
      </c>
      <c r="AD52" s="13">
        <f t="shared" si="15"/>
        <v>-10.362891077636149</v>
      </c>
      <c r="AF52" s="35">
        <v>72.900000000000006</v>
      </c>
      <c r="AG52" s="12">
        <f t="shared" si="2"/>
        <v>91.91</v>
      </c>
      <c r="AH52" s="13">
        <f t="shared" si="9"/>
        <v>26.076817558299027</v>
      </c>
      <c r="AI52" s="12">
        <f t="shared" si="25"/>
        <v>81.525000000000006</v>
      </c>
      <c r="AJ52" s="13">
        <f t="shared" si="26"/>
        <v>77.349166666666676</v>
      </c>
      <c r="AK52" s="13">
        <f t="shared" si="16"/>
        <v>-5.1221506695287644</v>
      </c>
      <c r="AM52" s="35">
        <v>72.900000000000006</v>
      </c>
      <c r="AN52" s="12">
        <f t="shared" si="10"/>
        <v>90.09</v>
      </c>
      <c r="AO52" s="13">
        <f t="shared" si="11"/>
        <v>23.580246913580254</v>
      </c>
      <c r="AP52" s="12">
        <f t="shared" si="27"/>
        <v>81.525000000000006</v>
      </c>
      <c r="AQ52" s="13">
        <f t="shared" si="28"/>
        <v>75.817499999999995</v>
      </c>
      <c r="AR52" s="13">
        <f t="shared" si="17"/>
        <v>-7.0009199632014827</v>
      </c>
    </row>
    <row r="53" spans="1:44">
      <c r="A53" s="1">
        <v>2016</v>
      </c>
      <c r="B53" s="1">
        <v>1</v>
      </c>
      <c r="C53">
        <v>2016</v>
      </c>
      <c r="D53" s="38">
        <v>100.1</v>
      </c>
      <c r="E53" s="35">
        <v>149.6</v>
      </c>
      <c r="F53" s="12">
        <f t="shared" si="29"/>
        <v>110.73674999999997</v>
      </c>
      <c r="G53" s="13">
        <f t="shared" si="3"/>
        <v>-25.978108288770073</v>
      </c>
      <c r="H53" s="12">
        <f t="shared" si="18"/>
        <v>120.89166666666667</v>
      </c>
      <c r="I53" s="13">
        <f t="shared" si="19"/>
        <v>109.34359374999998</v>
      </c>
      <c r="J53" s="13">
        <f t="shared" si="12"/>
        <v>-9.5524143516922919</v>
      </c>
      <c r="K53" s="35">
        <v>83.1</v>
      </c>
      <c r="L53" s="12">
        <f t="shared" si="30"/>
        <v>72.199999999999989</v>
      </c>
      <c r="M53" s="13">
        <f t="shared" si="4"/>
        <v>-13.116726835138394</v>
      </c>
      <c r="N53" s="12">
        <f t="shared" si="20"/>
        <v>76.32083333333334</v>
      </c>
      <c r="O53" s="13">
        <f t="shared" si="20"/>
        <v>71.291666666666671</v>
      </c>
      <c r="P53" s="13">
        <f t="shared" si="13"/>
        <v>-6.5895070153409421</v>
      </c>
      <c r="R53" s="35">
        <v>149.6</v>
      </c>
      <c r="S53" s="12">
        <f t="shared" si="5"/>
        <v>112.11215999999997</v>
      </c>
      <c r="T53" s="13">
        <f t="shared" si="6"/>
        <v>-25.058716577540125</v>
      </c>
      <c r="U53" s="12">
        <f t="shared" si="21"/>
        <v>120.89166666666667</v>
      </c>
      <c r="V53" s="13">
        <f t="shared" si="22"/>
        <v>110.70169999999997</v>
      </c>
      <c r="W53" s="13">
        <f t="shared" si="14"/>
        <v>-8.4290066864272717</v>
      </c>
      <c r="Y53" s="35">
        <v>149.6</v>
      </c>
      <c r="Z53" s="12">
        <f t="shared" si="7"/>
        <v>109.39382999999998</v>
      </c>
      <c r="AA53" s="13">
        <f t="shared" si="8"/>
        <v>-26.875782085561511</v>
      </c>
      <c r="AB53" s="12">
        <f t="shared" si="23"/>
        <v>120.89166666666667</v>
      </c>
      <c r="AC53" s="13">
        <f t="shared" si="24"/>
        <v>108.01756875</v>
      </c>
      <c r="AD53" s="13">
        <f t="shared" si="15"/>
        <v>-10.649284828014061</v>
      </c>
      <c r="AF53" s="35">
        <v>83.1</v>
      </c>
      <c r="AG53" s="12">
        <f t="shared" si="2"/>
        <v>72.921999999999983</v>
      </c>
      <c r="AH53" s="13">
        <f t="shared" si="9"/>
        <v>-12.247894103489784</v>
      </c>
      <c r="AI53" s="12">
        <f t="shared" si="25"/>
        <v>76.32083333333334</v>
      </c>
      <c r="AJ53" s="13">
        <f t="shared" si="26"/>
        <v>72.004583333333329</v>
      </c>
      <c r="AK53" s="13">
        <f t="shared" si="16"/>
        <v>-5.6554020854943587</v>
      </c>
      <c r="AM53" s="35">
        <v>83.1</v>
      </c>
      <c r="AN53" s="12">
        <f t="shared" si="10"/>
        <v>71.477999999999994</v>
      </c>
      <c r="AO53" s="13">
        <f t="shared" si="11"/>
        <v>-13.985559566787003</v>
      </c>
      <c r="AP53" s="12">
        <f t="shared" si="27"/>
        <v>76.32083333333334</v>
      </c>
      <c r="AQ53" s="13">
        <f t="shared" si="28"/>
        <v>70.578749999999999</v>
      </c>
      <c r="AR53" s="13">
        <f t="shared" si="17"/>
        <v>-7.5236119451875396</v>
      </c>
    </row>
    <row r="54" spans="1:44">
      <c r="A54" s="1">
        <v>2016</v>
      </c>
      <c r="B54" s="1">
        <v>2</v>
      </c>
      <c r="D54" s="38">
        <v>101</v>
      </c>
      <c r="E54" s="35">
        <v>175.3</v>
      </c>
      <c r="F54" s="12">
        <f t="shared" si="29"/>
        <v>113.4975</v>
      </c>
      <c r="G54" s="13">
        <f t="shared" si="3"/>
        <v>-35.255276668568172</v>
      </c>
      <c r="H54" s="12">
        <f t="shared" si="18"/>
        <v>115.12083333333334</v>
      </c>
      <c r="I54" s="13">
        <f t="shared" si="19"/>
        <v>103.87321874999998</v>
      </c>
      <c r="J54" s="13">
        <f t="shared" si="12"/>
        <v>-9.7702685583988114</v>
      </c>
      <c r="K54" s="35">
        <v>98.5</v>
      </c>
      <c r="L54" s="12">
        <f t="shared" si="30"/>
        <v>74</v>
      </c>
      <c r="M54" s="13">
        <f t="shared" si="4"/>
        <v>-24.873096446700501</v>
      </c>
      <c r="N54" s="12">
        <f t="shared" si="20"/>
        <v>73.004166666666677</v>
      </c>
      <c r="O54" s="13">
        <f t="shared" si="20"/>
        <v>67.725000000000009</v>
      </c>
      <c r="P54" s="13">
        <f t="shared" si="13"/>
        <v>-7.2313224131042801</v>
      </c>
      <c r="R54" s="35">
        <v>175.3</v>
      </c>
      <c r="S54" s="12">
        <f t="shared" si="5"/>
        <v>114.9072</v>
      </c>
      <c r="T54" s="13">
        <f t="shared" si="6"/>
        <v>-34.451112378779243</v>
      </c>
      <c r="U54" s="12">
        <f t="shared" si="21"/>
        <v>115.12083333333334</v>
      </c>
      <c r="V54" s="13">
        <f t="shared" si="22"/>
        <v>105.16338</v>
      </c>
      <c r="W54" s="13">
        <f t="shared" si="14"/>
        <v>-8.6495667595642374</v>
      </c>
      <c r="Y54" s="35">
        <v>175.3</v>
      </c>
      <c r="Z54" s="12">
        <f t="shared" si="7"/>
        <v>112.1211</v>
      </c>
      <c r="AA54" s="13">
        <f t="shared" si="8"/>
        <v>-36.040444951511695</v>
      </c>
      <c r="AB54" s="12">
        <f t="shared" si="23"/>
        <v>115.12083333333334</v>
      </c>
      <c r="AC54" s="13">
        <f t="shared" si="24"/>
        <v>102.61353374999999</v>
      </c>
      <c r="AD54" s="13">
        <f t="shared" si="15"/>
        <v>-10.864497086394749</v>
      </c>
      <c r="AF54" s="35">
        <v>98.5</v>
      </c>
      <c r="AG54" s="12">
        <f t="shared" si="2"/>
        <v>74.739999999999995</v>
      </c>
      <c r="AH54" s="13">
        <f t="shared" si="9"/>
        <v>-24.121827411167516</v>
      </c>
      <c r="AI54" s="12">
        <f t="shared" si="25"/>
        <v>73.004166666666677</v>
      </c>
      <c r="AJ54" s="13">
        <f t="shared" si="26"/>
        <v>68.402249999999995</v>
      </c>
      <c r="AK54" s="13">
        <f t="shared" si="16"/>
        <v>-6.3036356372353453</v>
      </c>
      <c r="AM54" s="35">
        <v>98.5</v>
      </c>
      <c r="AN54" s="12">
        <f t="shared" si="10"/>
        <v>73.260000000000005</v>
      </c>
      <c r="AO54" s="13">
        <f t="shared" si="11"/>
        <v>-25.6243654822335</v>
      </c>
      <c r="AP54" s="12">
        <f t="shared" si="27"/>
        <v>73.004166666666677</v>
      </c>
      <c r="AQ54" s="13">
        <f t="shared" si="28"/>
        <v>67.047750000000022</v>
      </c>
      <c r="AR54" s="13">
        <f t="shared" si="17"/>
        <v>-8.159009188973215</v>
      </c>
    </row>
    <row r="55" spans="1:44">
      <c r="A55" s="1">
        <v>2016</v>
      </c>
      <c r="B55" s="1">
        <v>3</v>
      </c>
      <c r="D55" s="38">
        <v>90.6</v>
      </c>
      <c r="E55" s="35">
        <v>103.2</v>
      </c>
      <c r="F55" s="12">
        <f t="shared" si="29"/>
        <v>81.595499999999973</v>
      </c>
      <c r="G55" s="13">
        <f t="shared" si="3"/>
        <v>-20.934593023255843</v>
      </c>
      <c r="H55" s="12">
        <f t="shared" si="18"/>
        <v>109.40416666666668</v>
      </c>
      <c r="I55" s="13">
        <f t="shared" si="19"/>
        <v>99.412562499999979</v>
      </c>
      <c r="J55" s="13">
        <f t="shared" si="12"/>
        <v>-9.132745553566707</v>
      </c>
      <c r="K55" s="35">
        <v>63.6</v>
      </c>
      <c r="L55" s="12">
        <f t="shared" si="30"/>
        <v>53.199999999999989</v>
      </c>
      <c r="M55" s="13">
        <f t="shared" si="4"/>
        <v>-16.352201257861651</v>
      </c>
      <c r="N55" s="12">
        <f t="shared" si="20"/>
        <v>70.00833333333334</v>
      </c>
      <c r="O55" s="13">
        <f t="shared" si="20"/>
        <v>64.816666666666677</v>
      </c>
      <c r="P55" s="13">
        <f t="shared" si="13"/>
        <v>-7.4157838352576988</v>
      </c>
      <c r="R55" s="35">
        <v>103.2</v>
      </c>
      <c r="S55" s="12">
        <f t="shared" si="5"/>
        <v>82.608959999999982</v>
      </c>
      <c r="T55" s="13">
        <f t="shared" si="6"/>
        <v>-19.952558139534901</v>
      </c>
      <c r="U55" s="12">
        <f t="shared" si="21"/>
        <v>109.40416666666668</v>
      </c>
      <c r="V55" s="13">
        <f t="shared" si="22"/>
        <v>100.64732000000002</v>
      </c>
      <c r="W55" s="13">
        <f t="shared" si="14"/>
        <v>-8.0041253760901725</v>
      </c>
      <c r="Y55" s="35">
        <v>103.2</v>
      </c>
      <c r="Z55" s="12">
        <f t="shared" si="7"/>
        <v>80.605979999999988</v>
      </c>
      <c r="AA55" s="13">
        <f t="shared" si="8"/>
        <v>-21.89343023255816</v>
      </c>
      <c r="AB55" s="12">
        <f t="shared" si="23"/>
        <v>109.40416666666668</v>
      </c>
      <c r="AC55" s="13">
        <f t="shared" si="24"/>
        <v>98.206972499999992</v>
      </c>
      <c r="AD55" s="13">
        <f t="shared" si="15"/>
        <v>-10.234705411890189</v>
      </c>
      <c r="AF55" s="35">
        <v>63.6</v>
      </c>
      <c r="AG55" s="12">
        <f t="shared" si="2"/>
        <v>53.731999999999992</v>
      </c>
      <c r="AH55" s="13">
        <f t="shared" si="9"/>
        <v>-15.515723270440262</v>
      </c>
      <c r="AI55" s="12">
        <f t="shared" si="25"/>
        <v>70.00833333333334</v>
      </c>
      <c r="AJ55" s="13">
        <f t="shared" si="26"/>
        <v>65.464833333333331</v>
      </c>
      <c r="AK55" s="13">
        <f t="shared" si="16"/>
        <v>-6.4899416736103035</v>
      </c>
      <c r="AM55" s="35">
        <v>63.6</v>
      </c>
      <c r="AN55" s="12">
        <f t="shared" si="10"/>
        <v>52.667999999999985</v>
      </c>
      <c r="AO55" s="13">
        <f t="shared" si="11"/>
        <v>-17.188679245283041</v>
      </c>
      <c r="AP55" s="12">
        <f t="shared" si="27"/>
        <v>70.00833333333334</v>
      </c>
      <c r="AQ55" s="13">
        <f t="shared" si="28"/>
        <v>64.168500000000009</v>
      </c>
      <c r="AR55" s="13">
        <f t="shared" si="17"/>
        <v>-8.3416259969051225</v>
      </c>
    </row>
    <row r="56" spans="1:44">
      <c r="A56" s="1">
        <v>2016</v>
      </c>
      <c r="B56" s="1">
        <v>4</v>
      </c>
      <c r="D56" s="38">
        <v>94</v>
      </c>
      <c r="E56" s="35">
        <v>81.099999999999994</v>
      </c>
      <c r="F56" s="12">
        <f t="shared" si="29"/>
        <v>92.024999999999991</v>
      </c>
      <c r="G56" s="13">
        <f t="shared" si="3"/>
        <v>13.471023427866839</v>
      </c>
      <c r="H56" s="12">
        <f t="shared" si="18"/>
        <v>102.79166666666667</v>
      </c>
      <c r="I56" s="13">
        <f t="shared" si="19"/>
        <v>95.360906249999985</v>
      </c>
      <c r="J56" s="13">
        <f t="shared" si="12"/>
        <v>-7.2289521686258809</v>
      </c>
      <c r="K56" s="35">
        <v>57.5</v>
      </c>
      <c r="L56" s="12">
        <f t="shared" si="30"/>
        <v>60</v>
      </c>
      <c r="M56" s="13">
        <f t="shared" si="4"/>
        <v>4.3478260869565162</v>
      </c>
      <c r="N56" s="12">
        <f t="shared" si="20"/>
        <v>66.45</v>
      </c>
      <c r="O56" s="13">
        <f t="shared" si="20"/>
        <v>62.175000000000011</v>
      </c>
      <c r="P56" s="13">
        <f t="shared" si="13"/>
        <v>-6.4334085778780832</v>
      </c>
      <c r="R56" s="35">
        <v>81.099999999999994</v>
      </c>
      <c r="S56" s="12">
        <f t="shared" si="5"/>
        <v>93.167999999999992</v>
      </c>
      <c r="T56" s="13">
        <f t="shared" si="6"/>
        <v>14.880394574599265</v>
      </c>
      <c r="U56" s="12">
        <f t="shared" si="21"/>
        <v>102.79166666666667</v>
      </c>
      <c r="V56" s="13">
        <f t="shared" si="22"/>
        <v>96.545339999999996</v>
      </c>
      <c r="W56" s="13">
        <f t="shared" si="14"/>
        <v>-6.0766858532630863</v>
      </c>
      <c r="Y56" s="35">
        <v>81.099999999999994</v>
      </c>
      <c r="Z56" s="12">
        <f t="shared" si="7"/>
        <v>90.909000000000006</v>
      </c>
      <c r="AA56" s="13">
        <f t="shared" si="8"/>
        <v>12.094944512946995</v>
      </c>
      <c r="AB56" s="12">
        <f t="shared" si="23"/>
        <v>102.79166666666667</v>
      </c>
      <c r="AC56" s="13">
        <f t="shared" si="24"/>
        <v>94.204451249999977</v>
      </c>
      <c r="AD56" s="13">
        <f t="shared" si="15"/>
        <v>-8.3539995946493946</v>
      </c>
      <c r="AF56" s="35">
        <v>57.5</v>
      </c>
      <c r="AG56" s="12">
        <f t="shared" si="2"/>
        <v>60.6</v>
      </c>
      <c r="AH56" s="13">
        <f t="shared" si="9"/>
        <v>5.3913043478260931</v>
      </c>
      <c r="AI56" s="12">
        <f t="shared" si="25"/>
        <v>66.45</v>
      </c>
      <c r="AJ56" s="13">
        <f t="shared" si="26"/>
        <v>62.796750000000003</v>
      </c>
      <c r="AK56" s="13">
        <f t="shared" si="16"/>
        <v>-5.4977426636568794</v>
      </c>
      <c r="AM56" s="35">
        <v>57.5</v>
      </c>
      <c r="AN56" s="12">
        <f t="shared" si="10"/>
        <v>59.4</v>
      </c>
      <c r="AO56" s="13">
        <f t="shared" si="11"/>
        <v>3.3043478260869534</v>
      </c>
      <c r="AP56" s="12">
        <f t="shared" si="27"/>
        <v>66.45</v>
      </c>
      <c r="AQ56" s="13">
        <f t="shared" si="28"/>
        <v>61.553250000000013</v>
      </c>
      <c r="AR56" s="13">
        <f t="shared" si="17"/>
        <v>-7.3690744920993012</v>
      </c>
    </row>
    <row r="57" spans="1:44">
      <c r="A57" s="1">
        <v>2016</v>
      </c>
      <c r="B57" s="1">
        <v>5</v>
      </c>
      <c r="D57" s="38">
        <v>95.3</v>
      </c>
      <c r="E57" s="35">
        <v>88.6</v>
      </c>
      <c r="F57" s="12">
        <f t="shared" si="29"/>
        <v>96.012749999999983</v>
      </c>
      <c r="G57" s="13">
        <f t="shared" si="3"/>
        <v>8.3665349887133118</v>
      </c>
      <c r="H57" s="12">
        <f t="shared" si="18"/>
        <v>94.933333333333337</v>
      </c>
      <c r="I57" s="13">
        <f t="shared" si="19"/>
        <v>89.26424999999999</v>
      </c>
      <c r="J57" s="13">
        <f t="shared" si="12"/>
        <v>-5.9716467696629252</v>
      </c>
      <c r="K57" s="35">
        <v>67</v>
      </c>
      <c r="L57" s="12">
        <f t="shared" si="30"/>
        <v>62.599999999999994</v>
      </c>
      <c r="M57" s="13">
        <f t="shared" si="4"/>
        <v>-6.5671641791044948</v>
      </c>
      <c r="N57" s="12">
        <f t="shared" si="20"/>
        <v>62.074999999999996</v>
      </c>
      <c r="O57" s="13">
        <f t="shared" si="20"/>
        <v>58.199999999999996</v>
      </c>
      <c r="P57" s="13">
        <f t="shared" si="13"/>
        <v>-6.2424486508256223</v>
      </c>
      <c r="R57" s="35">
        <v>88.6</v>
      </c>
      <c r="S57" s="12">
        <f t="shared" si="5"/>
        <v>97.205279999999988</v>
      </c>
      <c r="T57" s="13">
        <f t="shared" si="6"/>
        <v>9.7125056433408474</v>
      </c>
      <c r="U57" s="12">
        <f t="shared" si="21"/>
        <v>94.933333333333337</v>
      </c>
      <c r="V57" s="13">
        <f t="shared" si="22"/>
        <v>90.372959999999992</v>
      </c>
      <c r="W57" s="13">
        <f t="shared" si="14"/>
        <v>-4.8037640449438328</v>
      </c>
      <c r="Y57" s="35">
        <v>88.6</v>
      </c>
      <c r="Z57" s="12">
        <f t="shared" si="7"/>
        <v>94.848389999999995</v>
      </c>
      <c r="AA57" s="13">
        <f t="shared" si="8"/>
        <v>7.0523589164785534</v>
      </c>
      <c r="AB57" s="12">
        <f t="shared" si="23"/>
        <v>94.933333333333337</v>
      </c>
      <c r="AC57" s="13">
        <f t="shared" si="24"/>
        <v>88.181730000000002</v>
      </c>
      <c r="AD57" s="13">
        <f t="shared" si="15"/>
        <v>-7.111941713483148</v>
      </c>
      <c r="AF57" s="35">
        <v>67</v>
      </c>
      <c r="AG57" s="12">
        <f t="shared" si="2"/>
        <v>63.225999999999992</v>
      </c>
      <c r="AH57" s="13">
        <f t="shared" si="9"/>
        <v>-5.6328358208955365</v>
      </c>
      <c r="AI57" s="12">
        <f t="shared" si="25"/>
        <v>62.074999999999996</v>
      </c>
      <c r="AJ57" s="13">
        <f t="shared" si="26"/>
        <v>58.782000000000004</v>
      </c>
      <c r="AK57" s="13">
        <f t="shared" si="16"/>
        <v>-5.3048731373338569</v>
      </c>
      <c r="AM57" s="35">
        <v>67</v>
      </c>
      <c r="AN57" s="12">
        <f t="shared" si="10"/>
        <v>61.973999999999997</v>
      </c>
      <c r="AO57" s="13">
        <f t="shared" si="11"/>
        <v>-7.5014925373134389</v>
      </c>
      <c r="AP57" s="12">
        <f t="shared" si="27"/>
        <v>62.074999999999996</v>
      </c>
      <c r="AQ57" s="13">
        <f t="shared" si="28"/>
        <v>57.617999999999995</v>
      </c>
      <c r="AR57" s="13">
        <f t="shared" si="17"/>
        <v>-7.1800241643173592</v>
      </c>
    </row>
    <row r="58" spans="1:44">
      <c r="A58" s="1">
        <v>2016</v>
      </c>
      <c r="B58" s="1">
        <v>6</v>
      </c>
      <c r="D58" s="38">
        <v>84.5</v>
      </c>
      <c r="E58" s="35">
        <v>40.299999999999997</v>
      </c>
      <c r="F58" s="12">
        <f t="shared" si="29"/>
        <v>62.883749999999999</v>
      </c>
      <c r="G58" s="13">
        <f t="shared" si="3"/>
        <v>56.039081885856092</v>
      </c>
      <c r="H58" s="12">
        <f t="shared" si="18"/>
        <v>86.358333333333334</v>
      </c>
      <c r="I58" s="13">
        <f t="shared" si="19"/>
        <v>80.739156249999965</v>
      </c>
      <c r="J58" s="13">
        <f t="shared" si="12"/>
        <v>-6.5068151114542587</v>
      </c>
      <c r="K58" s="35">
        <v>30.7</v>
      </c>
      <c r="L58" s="12">
        <f t="shared" si="30"/>
        <v>41</v>
      </c>
      <c r="M58" s="13">
        <f t="shared" si="4"/>
        <v>33.55048859934854</v>
      </c>
      <c r="N58" s="12">
        <f t="shared" si="20"/>
        <v>57.474999999999994</v>
      </c>
      <c r="O58" s="13">
        <f t="shared" si="20"/>
        <v>52.641666666666652</v>
      </c>
      <c r="P58" s="13">
        <f t="shared" si="13"/>
        <v>-8.4094533855299574</v>
      </c>
      <c r="R58" s="35">
        <v>40.299999999999997</v>
      </c>
      <c r="S58" s="12">
        <f t="shared" si="5"/>
        <v>63.6648</v>
      </c>
      <c r="T58" s="13">
        <f t="shared" si="6"/>
        <v>57.977171215880901</v>
      </c>
      <c r="U58" s="12">
        <f t="shared" si="21"/>
        <v>86.358333333333334</v>
      </c>
      <c r="V58" s="13">
        <f t="shared" si="22"/>
        <v>81.74197999999997</v>
      </c>
      <c r="W58" s="13">
        <f t="shared" si="14"/>
        <v>-5.3455794654058053</v>
      </c>
      <c r="Y58" s="35">
        <v>40.299999999999997</v>
      </c>
      <c r="Z58" s="12">
        <f t="shared" si="7"/>
        <v>62.12115</v>
      </c>
      <c r="AA58" s="13">
        <f t="shared" si="8"/>
        <v>54.146774193548396</v>
      </c>
      <c r="AB58" s="12">
        <f t="shared" si="23"/>
        <v>86.358333333333334</v>
      </c>
      <c r="AC58" s="13">
        <f t="shared" si="24"/>
        <v>79.76002124999998</v>
      </c>
      <c r="AD58" s="13">
        <f t="shared" si="15"/>
        <v>-7.6406199942101978</v>
      </c>
      <c r="AF58" s="35">
        <v>30.7</v>
      </c>
      <c r="AG58" s="12">
        <f t="shared" si="2"/>
        <v>41.410000000000004</v>
      </c>
      <c r="AH58" s="13">
        <f t="shared" si="9"/>
        <v>34.885993485342027</v>
      </c>
      <c r="AI58" s="12">
        <f t="shared" si="25"/>
        <v>57.474999999999994</v>
      </c>
      <c r="AJ58" s="13">
        <f t="shared" si="26"/>
        <v>53.168083333333328</v>
      </c>
      <c r="AK58" s="13">
        <f t="shared" si="16"/>
        <v>-7.4935479193852359</v>
      </c>
      <c r="AM58" s="35">
        <v>30.7</v>
      </c>
      <c r="AN58" s="12">
        <f t="shared" si="10"/>
        <v>40.589999999999996</v>
      </c>
      <c r="AO58" s="13">
        <f t="shared" si="11"/>
        <v>32.214983713355053</v>
      </c>
      <c r="AP58" s="12">
        <f t="shared" si="27"/>
        <v>57.474999999999994</v>
      </c>
      <c r="AQ58" s="13">
        <f t="shared" si="28"/>
        <v>52.115250000000003</v>
      </c>
      <c r="AR58" s="13">
        <f t="shared" si="17"/>
        <v>-9.325358851674622</v>
      </c>
    </row>
    <row r="59" spans="1:44">
      <c r="A59" s="1">
        <v>2016</v>
      </c>
      <c r="B59" s="1">
        <v>7</v>
      </c>
      <c r="D59" s="38">
        <v>88.9</v>
      </c>
      <c r="E59" s="35">
        <v>65.900000000000006</v>
      </c>
      <c r="F59" s="12">
        <f t="shared" si="29"/>
        <v>76.38075000000002</v>
      </c>
      <c r="G59" s="13">
        <f t="shared" si="3"/>
        <v>15.90402124430959</v>
      </c>
      <c r="H59" s="12">
        <f t="shared" si="18"/>
        <v>78.129166666666663</v>
      </c>
      <c r="I59" s="13">
        <f t="shared" si="19"/>
        <v>72.827562499999999</v>
      </c>
      <c r="J59" s="13">
        <f t="shared" si="12"/>
        <v>-6.7856914297904041</v>
      </c>
      <c r="K59" s="35">
        <v>48.2</v>
      </c>
      <c r="L59" s="12">
        <f t="shared" si="30"/>
        <v>49.800000000000011</v>
      </c>
      <c r="M59" s="13">
        <f t="shared" si="4"/>
        <v>3.3195020746888133</v>
      </c>
      <c r="N59" s="12">
        <f t="shared" si="20"/>
        <v>53.533333333333324</v>
      </c>
      <c r="O59" s="13">
        <f t="shared" si="20"/>
        <v>47.483333333333327</v>
      </c>
      <c r="P59" s="13">
        <f t="shared" si="13"/>
        <v>-11.301369863013704</v>
      </c>
      <c r="R59" s="35">
        <v>65.900000000000006</v>
      </c>
      <c r="S59" s="12">
        <f t="shared" si="5"/>
        <v>77.329440000000019</v>
      </c>
      <c r="T59" s="13">
        <f t="shared" si="6"/>
        <v>17.343611532625204</v>
      </c>
      <c r="U59" s="12">
        <f t="shared" si="21"/>
        <v>78.129166666666663</v>
      </c>
      <c r="V59" s="13">
        <f t="shared" si="22"/>
        <v>73.732119999999995</v>
      </c>
      <c r="W59" s="13">
        <f t="shared" si="14"/>
        <v>-5.627919577622535</v>
      </c>
      <c r="Y59" s="35">
        <v>65.900000000000006</v>
      </c>
      <c r="Z59" s="12">
        <f t="shared" si="7"/>
        <v>75.454470000000015</v>
      </c>
      <c r="AA59" s="13">
        <f t="shared" si="8"/>
        <v>14.498437025796676</v>
      </c>
      <c r="AB59" s="12">
        <f t="shared" si="23"/>
        <v>78.129166666666663</v>
      </c>
      <c r="AC59" s="13">
        <f t="shared" si="24"/>
        <v>71.9443725</v>
      </c>
      <c r="AD59" s="13">
        <f t="shared" si="15"/>
        <v>-7.9161143405684982</v>
      </c>
      <c r="AF59" s="35">
        <v>48.2</v>
      </c>
      <c r="AG59" s="12">
        <f t="shared" si="2"/>
        <v>50.298000000000009</v>
      </c>
      <c r="AH59" s="13">
        <f t="shared" si="9"/>
        <v>4.3526970954356869</v>
      </c>
      <c r="AI59" s="12">
        <f t="shared" si="25"/>
        <v>53.533333333333324</v>
      </c>
      <c r="AJ59" s="13">
        <f t="shared" si="26"/>
        <v>47.958166666666664</v>
      </c>
      <c r="AK59" s="13">
        <f t="shared" si="16"/>
        <v>-10.414383561643831</v>
      </c>
      <c r="AM59" s="35">
        <v>48.2</v>
      </c>
      <c r="AN59" s="12">
        <f t="shared" si="10"/>
        <v>49.302000000000014</v>
      </c>
      <c r="AO59" s="13">
        <f t="shared" si="11"/>
        <v>2.2863070539419255</v>
      </c>
      <c r="AP59" s="12">
        <f t="shared" si="27"/>
        <v>53.533333333333324</v>
      </c>
      <c r="AQ59" s="13">
        <f t="shared" si="28"/>
        <v>47.008499999999998</v>
      </c>
      <c r="AR59" s="13">
        <f t="shared" si="17"/>
        <v>-12.188356164383549</v>
      </c>
    </row>
    <row r="60" spans="1:44">
      <c r="A60" s="1">
        <v>2016</v>
      </c>
      <c r="B60" s="1">
        <v>8</v>
      </c>
      <c r="D60" s="38">
        <v>87.1</v>
      </c>
      <c r="E60" s="35">
        <v>78.5</v>
      </c>
      <c r="F60" s="12">
        <f t="shared" si="29"/>
        <v>70.859249999999975</v>
      </c>
      <c r="G60" s="13">
        <f t="shared" si="3"/>
        <v>-9.733439490445889</v>
      </c>
      <c r="H60" s="12">
        <f t="shared" si="18"/>
        <v>68.100000000000009</v>
      </c>
      <c r="I60" s="13">
        <f t="shared" si="19"/>
        <v>66.283562500000002</v>
      </c>
      <c r="J60" s="13">
        <f t="shared" si="12"/>
        <v>-2.6673091042584502</v>
      </c>
      <c r="K60" s="35">
        <v>59.9</v>
      </c>
      <c r="L60" s="12">
        <f t="shared" si="30"/>
        <v>46.199999999999989</v>
      </c>
      <c r="M60" s="13">
        <f t="shared" si="4"/>
        <v>-22.871452420701189</v>
      </c>
      <c r="N60" s="12">
        <f t="shared" si="20"/>
        <v>48.645833333333321</v>
      </c>
      <c r="O60" s="13">
        <f t="shared" si="20"/>
        <v>43.216666666666676</v>
      </c>
      <c r="P60" s="13">
        <f t="shared" si="13"/>
        <v>-11.160599571734437</v>
      </c>
      <c r="R60" s="35">
        <v>78.5</v>
      </c>
      <c r="S60" s="12">
        <f t="shared" si="5"/>
        <v>71.739359999999976</v>
      </c>
      <c r="T60" s="13">
        <f t="shared" si="6"/>
        <v>-8.6122802547771045</v>
      </c>
      <c r="U60" s="12">
        <f t="shared" si="21"/>
        <v>68.100000000000009</v>
      </c>
      <c r="V60" s="13">
        <f t="shared" si="22"/>
        <v>67.106839999999991</v>
      </c>
      <c r="W60" s="13">
        <f t="shared" si="14"/>
        <v>-1.4583847283407039</v>
      </c>
      <c r="Y60" s="35">
        <v>78.5</v>
      </c>
      <c r="Z60" s="12">
        <f t="shared" si="7"/>
        <v>69.999929999999978</v>
      </c>
      <c r="AA60" s="13">
        <f t="shared" si="8"/>
        <v>-10.828114649681552</v>
      </c>
      <c r="AB60" s="12">
        <f t="shared" si="23"/>
        <v>68.100000000000009</v>
      </c>
      <c r="AC60" s="13">
        <f t="shared" si="24"/>
        <v>65.479732499999997</v>
      </c>
      <c r="AD60" s="13">
        <f t="shared" si="15"/>
        <v>-3.8476762114537593</v>
      </c>
      <c r="AF60" s="35">
        <v>59.9</v>
      </c>
      <c r="AG60" s="12">
        <f t="shared" si="2"/>
        <v>46.661999999999992</v>
      </c>
      <c r="AH60" s="13">
        <f t="shared" si="9"/>
        <v>-22.100166944908196</v>
      </c>
      <c r="AI60" s="12">
        <f t="shared" si="25"/>
        <v>48.645833333333321</v>
      </c>
      <c r="AJ60" s="13">
        <f t="shared" si="26"/>
        <v>43.648833333333336</v>
      </c>
      <c r="AK60" s="13">
        <f t="shared" si="16"/>
        <v>-10.272205567451792</v>
      </c>
      <c r="AM60" s="35">
        <v>59.9</v>
      </c>
      <c r="AN60" s="12">
        <f t="shared" si="10"/>
        <v>45.737999999999985</v>
      </c>
      <c r="AO60" s="13">
        <f t="shared" si="11"/>
        <v>-23.642737896494182</v>
      </c>
      <c r="AP60" s="12">
        <f t="shared" si="27"/>
        <v>48.645833333333321</v>
      </c>
      <c r="AQ60" s="13">
        <f t="shared" si="28"/>
        <v>42.784500000000001</v>
      </c>
      <c r="AR60" s="13">
        <f t="shared" si="17"/>
        <v>-12.048993576017111</v>
      </c>
    </row>
    <row r="61" spans="1:44">
      <c r="A61" s="1">
        <v>2016</v>
      </c>
      <c r="B61" s="1">
        <v>9</v>
      </c>
      <c r="D61" s="38">
        <v>88.7</v>
      </c>
      <c r="E61" s="35">
        <v>72.599999999999994</v>
      </c>
      <c r="F61" s="12">
        <f t="shared" si="29"/>
        <v>75.767250000000004</v>
      </c>
      <c r="G61" s="13">
        <f t="shared" si="3"/>
        <v>4.3626033057851288</v>
      </c>
      <c r="H61" s="12">
        <f t="shared" si="18"/>
        <v>59.362500000000011</v>
      </c>
      <c r="I61" s="13">
        <f t="shared" si="19"/>
        <v>60.825968749999994</v>
      </c>
      <c r="J61" s="13">
        <f t="shared" si="12"/>
        <v>2.4653084859970136</v>
      </c>
      <c r="K61" s="35">
        <v>53.9</v>
      </c>
      <c r="L61" s="12">
        <f t="shared" si="30"/>
        <v>49.400000000000006</v>
      </c>
      <c r="M61" s="13">
        <f t="shared" si="4"/>
        <v>-8.3487940630797652</v>
      </c>
      <c r="N61" s="12">
        <f t="shared" si="20"/>
        <v>44.01250000000001</v>
      </c>
      <c r="O61" s="13">
        <f t="shared" si="20"/>
        <v>39.658333333333339</v>
      </c>
      <c r="P61" s="13">
        <f t="shared" si="13"/>
        <v>-9.893022815488024</v>
      </c>
      <c r="R61" s="35">
        <v>72.599999999999994</v>
      </c>
      <c r="S61" s="12">
        <f t="shared" si="5"/>
        <v>76.708320000000001</v>
      </c>
      <c r="T61" s="13">
        <f t="shared" si="6"/>
        <v>5.6588429752066247</v>
      </c>
      <c r="U61" s="12">
        <f t="shared" si="21"/>
        <v>59.362500000000011</v>
      </c>
      <c r="V61" s="13">
        <f t="shared" si="22"/>
        <v>61.58146</v>
      </c>
      <c r="W61" s="13">
        <f t="shared" si="14"/>
        <v>3.7379827332069766</v>
      </c>
      <c r="Y61" s="35">
        <v>72.599999999999994</v>
      </c>
      <c r="Z61" s="12">
        <f t="shared" si="7"/>
        <v>74.848410000000015</v>
      </c>
      <c r="AA61" s="13">
        <f t="shared" si="8"/>
        <v>3.0969834710744095</v>
      </c>
      <c r="AB61" s="12">
        <f t="shared" si="23"/>
        <v>59.362500000000011</v>
      </c>
      <c r="AC61" s="13">
        <f t="shared" si="24"/>
        <v>60.088323750000008</v>
      </c>
      <c r="AD61" s="13">
        <f t="shared" si="15"/>
        <v>1.2226974099810377</v>
      </c>
      <c r="AF61" s="35">
        <v>53.9</v>
      </c>
      <c r="AG61" s="12">
        <f t="shared" si="2"/>
        <v>49.894000000000005</v>
      </c>
      <c r="AH61" s="13">
        <f t="shared" si="9"/>
        <v>-7.4322820037105686</v>
      </c>
      <c r="AI61" s="12">
        <f t="shared" si="25"/>
        <v>44.01250000000001</v>
      </c>
      <c r="AJ61" s="13">
        <f t="shared" si="26"/>
        <v>40.054916666666664</v>
      </c>
      <c r="AK61" s="13">
        <f t="shared" si="16"/>
        <v>-8.9919530436429369</v>
      </c>
      <c r="AM61" s="35">
        <v>53.9</v>
      </c>
      <c r="AN61" s="12">
        <f t="shared" si="10"/>
        <v>48.906000000000006</v>
      </c>
      <c r="AO61" s="13">
        <f t="shared" si="11"/>
        <v>-9.2653061224489619</v>
      </c>
      <c r="AP61" s="12">
        <f t="shared" si="27"/>
        <v>44.01250000000001</v>
      </c>
      <c r="AQ61" s="13">
        <f t="shared" si="28"/>
        <v>39.261749999999999</v>
      </c>
      <c r="AR61" s="13">
        <f t="shared" si="17"/>
        <v>-10.794092587333168</v>
      </c>
    </row>
    <row r="62" spans="1:44">
      <c r="A62" s="1">
        <v>2016</v>
      </c>
      <c r="B62" s="1">
        <v>10</v>
      </c>
      <c r="D62" s="38">
        <v>85.6</v>
      </c>
      <c r="E62" s="35">
        <v>55.6</v>
      </c>
      <c r="F62" s="12">
        <f t="shared" si="29"/>
        <v>66.257999999999981</v>
      </c>
      <c r="G62" s="13">
        <f t="shared" si="3"/>
        <v>19.169064748201393</v>
      </c>
      <c r="H62" s="12">
        <f t="shared" si="18"/>
        <v>55.26666666666668</v>
      </c>
      <c r="I62" s="13">
        <f t="shared" si="19"/>
        <v>57.004374999999982</v>
      </c>
      <c r="J62" s="13">
        <f t="shared" si="12"/>
        <v>3.1442249698431226</v>
      </c>
      <c r="K62" s="35">
        <v>43.5</v>
      </c>
      <c r="L62" s="12">
        <f t="shared" si="30"/>
        <v>43.199999999999989</v>
      </c>
      <c r="M62" s="13">
        <f t="shared" si="4"/>
        <v>-0.68965517241382202</v>
      </c>
      <c r="N62" s="12">
        <f t="shared" si="20"/>
        <v>41.291666666666664</v>
      </c>
      <c r="O62" s="13">
        <f t="shared" si="20"/>
        <v>37.166666666666671</v>
      </c>
      <c r="P62" s="13">
        <f t="shared" si="13"/>
        <v>-9.9899091826437711</v>
      </c>
      <c r="R62" s="35">
        <v>55.6</v>
      </c>
      <c r="S62" s="12">
        <f t="shared" si="5"/>
        <v>67.080959999999976</v>
      </c>
      <c r="T62" s="13">
        <f t="shared" si="6"/>
        <v>20.64920863309348</v>
      </c>
      <c r="U62" s="12">
        <f t="shared" si="21"/>
        <v>55.26666666666668</v>
      </c>
      <c r="V62" s="13">
        <f t="shared" si="22"/>
        <v>57.712400000000002</v>
      </c>
      <c r="W62" s="13">
        <f t="shared" si="14"/>
        <v>4.4253317249698227</v>
      </c>
      <c r="Y62" s="35">
        <v>55.6</v>
      </c>
      <c r="Z62" s="12">
        <f t="shared" si="7"/>
        <v>65.45447999999999</v>
      </c>
      <c r="AA62" s="13">
        <f t="shared" si="8"/>
        <v>17.723884892086318</v>
      </c>
      <c r="AB62" s="12">
        <f t="shared" si="23"/>
        <v>55.26666666666668</v>
      </c>
      <c r="AC62" s="13">
        <f t="shared" si="24"/>
        <v>56.313075000000005</v>
      </c>
      <c r="AD62" s="13">
        <f t="shared" si="15"/>
        <v>1.8933805790108522</v>
      </c>
      <c r="AF62" s="35">
        <v>43.5</v>
      </c>
      <c r="AG62" s="12">
        <f t="shared" si="2"/>
        <v>43.631999999999991</v>
      </c>
      <c r="AH62" s="13">
        <f t="shared" si="9"/>
        <v>0.30344827586203849</v>
      </c>
      <c r="AI62" s="12">
        <f t="shared" si="25"/>
        <v>41.291666666666664</v>
      </c>
      <c r="AJ62" s="13">
        <f t="shared" si="26"/>
        <v>37.538333333333334</v>
      </c>
      <c r="AK62" s="13">
        <f t="shared" si="16"/>
        <v>-9.0898082744702293</v>
      </c>
      <c r="AM62" s="35">
        <v>43.5</v>
      </c>
      <c r="AN62" s="12">
        <f t="shared" si="10"/>
        <v>42.767999999999986</v>
      </c>
      <c r="AO62" s="13">
        <f t="shared" si="11"/>
        <v>-1.6827586206896825</v>
      </c>
      <c r="AP62" s="12">
        <f t="shared" si="27"/>
        <v>41.291666666666664</v>
      </c>
      <c r="AQ62" s="13">
        <f t="shared" si="28"/>
        <v>36.794999999999995</v>
      </c>
      <c r="AR62" s="13">
        <f t="shared" si="17"/>
        <v>-10.890010090817356</v>
      </c>
    </row>
    <row r="63" spans="1:44">
      <c r="A63" s="1">
        <v>2016</v>
      </c>
      <c r="B63" s="1">
        <v>11</v>
      </c>
      <c r="D63" s="38">
        <v>76.900000000000006</v>
      </c>
      <c r="E63" s="35">
        <v>44.9</v>
      </c>
      <c r="F63" s="12">
        <f t="shared" si="29"/>
        <v>39.570750000000018</v>
      </c>
      <c r="G63" s="13">
        <f t="shared" si="3"/>
        <v>-11.869153674832916</v>
      </c>
      <c r="H63" s="12">
        <f t="shared" si="18"/>
        <v>51.995833333333337</v>
      </c>
      <c r="I63" s="13">
        <f t="shared" si="19"/>
        <v>52.748218749999985</v>
      </c>
      <c r="J63" s="13">
        <f t="shared" si="12"/>
        <v>1.4470109784437568</v>
      </c>
      <c r="K63" s="35">
        <v>34.299999999999997</v>
      </c>
      <c r="L63" s="12">
        <f t="shared" si="30"/>
        <v>25.800000000000011</v>
      </c>
      <c r="M63" s="13">
        <f t="shared" si="4"/>
        <v>-24.781341107871683</v>
      </c>
      <c r="N63" s="12">
        <f t="shared" si="20"/>
        <v>38.516666666666673</v>
      </c>
      <c r="O63" s="13">
        <f t="shared" si="20"/>
        <v>34.391666666666666</v>
      </c>
      <c r="P63" s="13">
        <f t="shared" si="13"/>
        <v>-10.709649502379932</v>
      </c>
      <c r="R63" s="35">
        <v>44.9</v>
      </c>
      <c r="S63" s="12">
        <f t="shared" si="5"/>
        <v>40.062240000000017</v>
      </c>
      <c r="T63" s="13">
        <f t="shared" si="6"/>
        <v>-10.774521158129133</v>
      </c>
      <c r="U63" s="12">
        <f t="shared" si="21"/>
        <v>51.995833333333337</v>
      </c>
      <c r="V63" s="13">
        <f t="shared" si="22"/>
        <v>53.403379999999999</v>
      </c>
      <c r="W63" s="13">
        <f t="shared" si="14"/>
        <v>2.7070374228704139</v>
      </c>
      <c r="Y63" s="35">
        <v>44.9</v>
      </c>
      <c r="Z63" s="12">
        <f t="shared" si="7"/>
        <v>39.090870000000017</v>
      </c>
      <c r="AA63" s="13">
        <f t="shared" si="8"/>
        <v>-12.937928730512198</v>
      </c>
      <c r="AB63" s="12">
        <f t="shared" si="23"/>
        <v>51.995833333333337</v>
      </c>
      <c r="AC63" s="13">
        <f t="shared" si="24"/>
        <v>52.108533749999999</v>
      </c>
      <c r="AD63" s="13">
        <f t="shared" si="15"/>
        <v>0.21674893821619889</v>
      </c>
      <c r="AF63" s="35">
        <v>34.299999999999997</v>
      </c>
      <c r="AG63" s="12">
        <f t="shared" si="2"/>
        <v>26.05800000000001</v>
      </c>
      <c r="AH63" s="13">
        <f t="shared" si="9"/>
        <v>-24.029154518950406</v>
      </c>
      <c r="AI63" s="12">
        <f t="shared" si="25"/>
        <v>38.516666666666673</v>
      </c>
      <c r="AJ63" s="13">
        <f t="shared" si="26"/>
        <v>34.735583333333331</v>
      </c>
      <c r="AK63" s="13">
        <f t="shared" si="16"/>
        <v>-9.8167459974037428</v>
      </c>
      <c r="AM63" s="35">
        <v>34.299999999999997</v>
      </c>
      <c r="AN63" s="12">
        <f t="shared" si="10"/>
        <v>25.542000000000012</v>
      </c>
      <c r="AO63" s="13">
        <f t="shared" si="11"/>
        <v>-25.533527696792959</v>
      </c>
      <c r="AP63" s="12">
        <f t="shared" si="27"/>
        <v>38.516666666666673</v>
      </c>
      <c r="AQ63" s="13">
        <f t="shared" si="28"/>
        <v>34.047750000000008</v>
      </c>
      <c r="AR63" s="13">
        <f t="shared" si="17"/>
        <v>-11.602553007356121</v>
      </c>
    </row>
    <row r="64" spans="1:44">
      <c r="A64" s="1">
        <v>2016</v>
      </c>
      <c r="B64" s="1">
        <v>12</v>
      </c>
      <c r="D64" s="38">
        <v>72.8</v>
      </c>
      <c r="E64" s="35">
        <v>33.200000000000003</v>
      </c>
      <c r="F64" s="12">
        <f t="shared" si="29"/>
        <v>26.993999999999989</v>
      </c>
      <c r="G64" s="13">
        <f t="shared" si="3"/>
        <v>-18.692771084337394</v>
      </c>
      <c r="H64" s="12">
        <f t="shared" si="18"/>
        <v>49.979166666666657</v>
      </c>
      <c r="I64" s="13">
        <f t="shared" si="19"/>
        <v>49.233375000000002</v>
      </c>
      <c r="J64" s="13">
        <f t="shared" si="12"/>
        <v>-1.4922050854522411</v>
      </c>
      <c r="K64" s="35">
        <v>26.1</v>
      </c>
      <c r="L64" s="12">
        <f t="shared" si="30"/>
        <v>17.599999999999994</v>
      </c>
      <c r="M64" s="13">
        <f t="shared" si="4"/>
        <v>-32.567049808429147</v>
      </c>
      <c r="N64" s="12">
        <f t="shared" si="20"/>
        <v>36.62083333333333</v>
      </c>
      <c r="O64" s="13">
        <f t="shared" si="20"/>
        <v>32.1</v>
      </c>
      <c r="P64" s="13">
        <f t="shared" si="13"/>
        <v>-12.344976675389688</v>
      </c>
      <c r="R64" s="35">
        <v>33.200000000000003</v>
      </c>
      <c r="S64" s="12">
        <f t="shared" si="5"/>
        <v>27.32927999999999</v>
      </c>
      <c r="T64" s="13">
        <f t="shared" si="6"/>
        <v>-17.682891566265099</v>
      </c>
      <c r="U64" s="12">
        <f t="shared" si="21"/>
        <v>49.979166666666657</v>
      </c>
      <c r="V64" s="13">
        <f t="shared" si="22"/>
        <v>49.844880000000011</v>
      </c>
      <c r="W64" s="13">
        <f t="shared" si="14"/>
        <v>-0.26868528553559656</v>
      </c>
      <c r="Y64" s="35">
        <v>33.200000000000003</v>
      </c>
      <c r="Z64" s="12">
        <f t="shared" si="7"/>
        <v>26.66663999999999</v>
      </c>
      <c r="AA64" s="13">
        <f t="shared" si="8"/>
        <v>-19.678795180722929</v>
      </c>
      <c r="AB64" s="12">
        <f t="shared" si="23"/>
        <v>49.979166666666657</v>
      </c>
      <c r="AC64" s="13">
        <f t="shared" si="24"/>
        <v>48.636314999999996</v>
      </c>
      <c r="AD64" s="13">
        <f t="shared" si="15"/>
        <v>-2.6868228428511713</v>
      </c>
      <c r="AF64" s="35">
        <v>26.1</v>
      </c>
      <c r="AG64" s="12">
        <f t="shared" si="2"/>
        <v>17.775999999999993</v>
      </c>
      <c r="AH64" s="13">
        <f t="shared" si="9"/>
        <v>-31.892720306513439</v>
      </c>
      <c r="AI64" s="12">
        <f t="shared" si="25"/>
        <v>36.62083333333333</v>
      </c>
      <c r="AJ64" s="13">
        <f t="shared" si="26"/>
        <v>32.420999999999999</v>
      </c>
      <c r="AK64" s="13">
        <f t="shared" si="16"/>
        <v>-11.468426442143581</v>
      </c>
      <c r="AM64" s="35">
        <v>26.1</v>
      </c>
      <c r="AN64" s="12">
        <f t="shared" si="10"/>
        <v>17.423999999999996</v>
      </c>
      <c r="AO64" s="13">
        <f t="shared" si="11"/>
        <v>-33.24137931034484</v>
      </c>
      <c r="AP64" s="12">
        <f t="shared" si="27"/>
        <v>36.62083333333333</v>
      </c>
      <c r="AQ64" s="13">
        <f t="shared" si="28"/>
        <v>31.779</v>
      </c>
      <c r="AR64" s="13">
        <f t="shared" si="17"/>
        <v>-13.221526908635781</v>
      </c>
    </row>
    <row r="65" spans="1:44">
      <c r="A65" s="1">
        <v>2017</v>
      </c>
      <c r="B65" s="1">
        <v>1</v>
      </c>
      <c r="D65" s="38">
        <v>74.900000000000006</v>
      </c>
      <c r="E65" s="35">
        <v>47.1</v>
      </c>
      <c r="F65" s="12">
        <f t="shared" si="29"/>
        <v>33.435750000000013</v>
      </c>
      <c r="G65" s="13">
        <f t="shared" si="3"/>
        <v>-29.011146496815272</v>
      </c>
      <c r="H65" s="12">
        <f t="shared" si="18"/>
        <v>48.912500000000001</v>
      </c>
      <c r="I65" s="13">
        <f t="shared" si="19"/>
        <v>47.137250000000002</v>
      </c>
      <c r="J65" s="13">
        <f t="shared" si="12"/>
        <v>-3.629440327114736</v>
      </c>
      <c r="K65" s="35">
        <v>35.299999999999997</v>
      </c>
      <c r="L65" s="12">
        <f t="shared" si="30"/>
        <v>21.800000000000011</v>
      </c>
      <c r="M65" s="13">
        <f t="shared" si="4"/>
        <v>-38.24362606232291</v>
      </c>
      <c r="N65" s="12">
        <f t="shared" si="20"/>
        <v>35.395833333333321</v>
      </c>
      <c r="O65" s="13">
        <f t="shared" si="20"/>
        <v>30.733333333333338</v>
      </c>
      <c r="P65" s="13">
        <f t="shared" si="13"/>
        <v>-13.17245438493228</v>
      </c>
      <c r="R65" s="35">
        <v>47.1</v>
      </c>
      <c r="S65" s="12">
        <f t="shared" si="5"/>
        <v>33.851040000000019</v>
      </c>
      <c r="T65" s="13">
        <f t="shared" si="6"/>
        <v>-28.12942675159232</v>
      </c>
      <c r="U65" s="12">
        <f t="shared" si="21"/>
        <v>48.912500000000001</v>
      </c>
      <c r="V65" s="13">
        <f t="shared" si="22"/>
        <v>47.722720000000002</v>
      </c>
      <c r="W65" s="13">
        <f t="shared" si="14"/>
        <v>-2.4324661385126518</v>
      </c>
      <c r="Y65" s="35">
        <v>47.1</v>
      </c>
      <c r="Z65" s="12">
        <f t="shared" si="7"/>
        <v>33.030270000000016</v>
      </c>
      <c r="AA65" s="13">
        <f t="shared" si="8"/>
        <v>-29.872038216560483</v>
      </c>
      <c r="AB65" s="12">
        <f t="shared" si="23"/>
        <v>48.912500000000001</v>
      </c>
      <c r="AC65" s="13">
        <f t="shared" si="24"/>
        <v>46.56561</v>
      </c>
      <c r="AD65" s="13">
        <f t="shared" si="15"/>
        <v>-4.798139534883731</v>
      </c>
      <c r="AF65" s="35">
        <v>35.299999999999997</v>
      </c>
      <c r="AG65" s="12">
        <f t="shared" si="2"/>
        <v>22.018000000000011</v>
      </c>
      <c r="AH65" s="13">
        <f t="shared" si="9"/>
        <v>-37.62606232294614</v>
      </c>
      <c r="AI65" s="12">
        <f t="shared" si="25"/>
        <v>35.395833333333321</v>
      </c>
      <c r="AJ65" s="13">
        <f t="shared" si="26"/>
        <v>31.040666666666667</v>
      </c>
      <c r="AK65" s="13">
        <f t="shared" si="16"/>
        <v>-12.30417892878161</v>
      </c>
      <c r="AM65" s="35">
        <v>35.299999999999997</v>
      </c>
      <c r="AN65" s="12">
        <f t="shared" si="10"/>
        <v>21.582000000000011</v>
      </c>
      <c r="AO65" s="13">
        <f t="shared" si="11"/>
        <v>-38.86118980169968</v>
      </c>
      <c r="AP65" s="12">
        <f t="shared" si="27"/>
        <v>35.395833333333321</v>
      </c>
      <c r="AQ65" s="13">
        <f t="shared" si="28"/>
        <v>30.426000000000002</v>
      </c>
      <c r="AR65" s="13">
        <f t="shared" si="17"/>
        <v>-14.04072984108295</v>
      </c>
    </row>
    <row r="66" spans="1:44">
      <c r="A66" s="1">
        <v>2017</v>
      </c>
      <c r="B66" s="1">
        <v>2</v>
      </c>
      <c r="D66" s="38">
        <v>75</v>
      </c>
      <c r="E66" s="35">
        <v>37.1</v>
      </c>
      <c r="F66" s="12">
        <f t="shared" si="29"/>
        <v>33.7425</v>
      </c>
      <c r="G66" s="13">
        <f t="shared" si="3"/>
        <v>-9.049865229110523</v>
      </c>
      <c r="H66" s="12">
        <f t="shared" si="18"/>
        <v>46.833333333333336</v>
      </c>
      <c r="I66" s="13">
        <f t="shared" si="19"/>
        <v>45.053906250000004</v>
      </c>
      <c r="J66" s="13">
        <f t="shared" si="12"/>
        <v>-3.7994884341637061</v>
      </c>
      <c r="K66" s="35">
        <v>29</v>
      </c>
      <c r="L66" s="12">
        <f t="shared" si="30"/>
        <v>22</v>
      </c>
      <c r="M66" s="13">
        <f t="shared" si="4"/>
        <v>-24.137931034482762</v>
      </c>
      <c r="N66" s="12">
        <f t="shared" si="20"/>
        <v>33.30416666666666</v>
      </c>
      <c r="O66" s="13">
        <f t="shared" si="20"/>
        <v>29.375000000000004</v>
      </c>
      <c r="P66" s="13">
        <f t="shared" si="13"/>
        <v>-11.797823095208287</v>
      </c>
      <c r="R66" s="35">
        <v>37.1</v>
      </c>
      <c r="S66" s="12">
        <f t="shared" si="5"/>
        <v>34.1616</v>
      </c>
      <c r="T66" s="13">
        <f t="shared" si="6"/>
        <v>-7.920215633423183</v>
      </c>
      <c r="U66" s="12">
        <f t="shared" si="21"/>
        <v>46.833333333333336</v>
      </c>
      <c r="V66" s="13">
        <f t="shared" si="22"/>
        <v>45.613499999999995</v>
      </c>
      <c r="W66" s="13">
        <f t="shared" si="14"/>
        <v>-2.6046263345195939</v>
      </c>
      <c r="Y66" s="35">
        <v>37.1</v>
      </c>
      <c r="Z66" s="12">
        <f t="shared" si="7"/>
        <v>33.333300000000001</v>
      </c>
      <c r="AA66" s="13">
        <f t="shared" si="8"/>
        <v>-10.152830188679246</v>
      </c>
      <c r="AB66" s="12">
        <f t="shared" si="23"/>
        <v>46.833333333333336</v>
      </c>
      <c r="AC66" s="13">
        <f t="shared" si="24"/>
        <v>44.50753125</v>
      </c>
      <c r="AD66" s="13">
        <f t="shared" si="15"/>
        <v>-4.9661254448398608</v>
      </c>
      <c r="AF66" s="35">
        <v>29</v>
      </c>
      <c r="AG66" s="12">
        <f t="shared" si="2"/>
        <v>22.22</v>
      </c>
      <c r="AH66" s="13">
        <f t="shared" si="9"/>
        <v>-23.379310344827587</v>
      </c>
      <c r="AI66" s="12">
        <f t="shared" si="25"/>
        <v>33.30416666666666</v>
      </c>
      <c r="AJ66" s="13">
        <f t="shared" si="26"/>
        <v>29.668749999999999</v>
      </c>
      <c r="AK66" s="13">
        <f t="shared" si="16"/>
        <v>-10.915801326160377</v>
      </c>
      <c r="AM66" s="35">
        <v>29</v>
      </c>
      <c r="AN66" s="12">
        <f t="shared" si="10"/>
        <v>21.78</v>
      </c>
      <c r="AO66" s="13">
        <f t="shared" si="11"/>
        <v>-24.896551724137922</v>
      </c>
      <c r="AP66" s="12">
        <f t="shared" si="27"/>
        <v>33.30416666666666</v>
      </c>
      <c r="AQ66" s="13">
        <f t="shared" si="28"/>
        <v>29.081250000000001</v>
      </c>
      <c r="AR66" s="13">
        <f t="shared" si="17"/>
        <v>-12.679844864256211</v>
      </c>
    </row>
    <row r="67" spans="1:44">
      <c r="A67" s="1">
        <v>2017</v>
      </c>
      <c r="B67" s="1">
        <v>3</v>
      </c>
      <c r="D67" s="38">
        <v>73.900000000000006</v>
      </c>
      <c r="E67" s="35">
        <v>31.7</v>
      </c>
      <c r="F67" s="12">
        <f t="shared" si="29"/>
        <v>30.368250000000018</v>
      </c>
      <c r="G67" s="13">
        <f t="shared" si="3"/>
        <v>-4.2011041009463241</v>
      </c>
      <c r="H67" s="12">
        <f t="shared" si="18"/>
        <v>46.579166666666673</v>
      </c>
      <c r="I67" s="13">
        <f t="shared" si="19"/>
        <v>44.580999999999996</v>
      </c>
      <c r="J67" s="13">
        <f t="shared" si="12"/>
        <v>-4.2898291439306035</v>
      </c>
      <c r="K67" s="35">
        <v>21.9</v>
      </c>
      <c r="L67" s="12">
        <f t="shared" si="30"/>
        <v>19.800000000000011</v>
      </c>
      <c r="M67" s="13">
        <f t="shared" si="4"/>
        <v>-9.5890410958903516</v>
      </c>
      <c r="N67" s="12">
        <f t="shared" si="20"/>
        <v>32.50416666666667</v>
      </c>
      <c r="O67" s="13">
        <f t="shared" si="20"/>
        <v>29.066666666666666</v>
      </c>
      <c r="P67" s="13">
        <f t="shared" si="13"/>
        <v>-10.575567234969881</v>
      </c>
      <c r="R67" s="35">
        <v>31.7</v>
      </c>
      <c r="S67" s="12">
        <f t="shared" si="5"/>
        <v>30.745440000000016</v>
      </c>
      <c r="T67" s="13">
        <f t="shared" si="6"/>
        <v>-3.0112302839116154</v>
      </c>
      <c r="U67" s="12">
        <f t="shared" si="21"/>
        <v>46.579166666666673</v>
      </c>
      <c r="V67" s="13">
        <f t="shared" si="22"/>
        <v>45.134719999999994</v>
      </c>
      <c r="W67" s="13">
        <f t="shared" si="14"/>
        <v>-3.1010573396547301</v>
      </c>
      <c r="Y67" s="35">
        <v>31.7</v>
      </c>
      <c r="Z67" s="12">
        <f t="shared" si="7"/>
        <v>29.999970000000019</v>
      </c>
      <c r="AA67" s="13">
        <f t="shared" si="8"/>
        <v>-5.3628706624605087</v>
      </c>
      <c r="AB67" s="12">
        <f t="shared" si="23"/>
        <v>46.579166666666673</v>
      </c>
      <c r="AC67" s="13">
        <f t="shared" si="24"/>
        <v>44.04036</v>
      </c>
      <c r="AD67" s="13">
        <f t="shared" si="15"/>
        <v>-5.4505197244834136</v>
      </c>
      <c r="AF67" s="35">
        <v>21.9</v>
      </c>
      <c r="AG67" s="12">
        <f t="shared" si="2"/>
        <v>19.998000000000012</v>
      </c>
      <c r="AH67" s="13">
        <f t="shared" si="9"/>
        <v>-8.684931506849253</v>
      </c>
      <c r="AI67" s="12">
        <f t="shared" si="25"/>
        <v>32.50416666666667</v>
      </c>
      <c r="AJ67" s="13">
        <f t="shared" si="26"/>
        <v>29.357333333333333</v>
      </c>
      <c r="AK67" s="13">
        <f t="shared" si="16"/>
        <v>-9.6813229073195828</v>
      </c>
      <c r="AM67" s="35">
        <v>21.9</v>
      </c>
      <c r="AN67" s="12">
        <f t="shared" si="10"/>
        <v>19.602000000000011</v>
      </c>
      <c r="AO67" s="13">
        <f t="shared" si="11"/>
        <v>-10.49315068493145</v>
      </c>
      <c r="AP67" s="12">
        <f t="shared" si="27"/>
        <v>32.50416666666667</v>
      </c>
      <c r="AQ67" s="13">
        <f t="shared" si="28"/>
        <v>28.776</v>
      </c>
      <c r="AR67" s="13">
        <f t="shared" si="17"/>
        <v>-11.469811562620194</v>
      </c>
    </row>
    <row r="68" spans="1:44">
      <c r="A68" s="1">
        <v>2017</v>
      </c>
      <c r="B68" s="1">
        <v>4</v>
      </c>
      <c r="D68" s="38">
        <v>80.8</v>
      </c>
      <c r="E68" s="35">
        <v>54.3</v>
      </c>
      <c r="F68" s="12">
        <f t="shared" si="29"/>
        <v>51.533999999999992</v>
      </c>
      <c r="G68" s="13">
        <f t="shared" si="3"/>
        <v>-5.0939226519337097</v>
      </c>
      <c r="H68" s="12">
        <f t="shared" si="18"/>
        <v>46.070833333333326</v>
      </c>
      <c r="I68" s="13">
        <f t="shared" si="19"/>
        <v>43.763000000000005</v>
      </c>
      <c r="J68" s="13">
        <f t="shared" si="12"/>
        <v>-5.0093153658315686</v>
      </c>
      <c r="K68" s="35">
        <v>33.9</v>
      </c>
      <c r="L68" s="12">
        <f t="shared" si="30"/>
        <v>33.599999999999994</v>
      </c>
      <c r="M68" s="13">
        <f t="shared" si="4"/>
        <v>-0.88495575221240586</v>
      </c>
      <c r="N68" s="12">
        <f t="shared" si="20"/>
        <v>31.612500000000001</v>
      </c>
      <c r="O68" s="13">
        <f t="shared" si="20"/>
        <v>28.533333333333342</v>
      </c>
      <c r="P68" s="13">
        <f t="shared" si="13"/>
        <v>-9.740345327533916</v>
      </c>
      <c r="R68" s="35">
        <v>54.3</v>
      </c>
      <c r="S68" s="12">
        <f t="shared" si="5"/>
        <v>52.174079999999989</v>
      </c>
      <c r="T68" s="13">
        <f t="shared" si="6"/>
        <v>-3.915138121546974</v>
      </c>
      <c r="U68" s="12">
        <f t="shared" si="21"/>
        <v>46.070833333333326</v>
      </c>
      <c r="V68" s="13">
        <f t="shared" si="22"/>
        <v>44.306559999999998</v>
      </c>
      <c r="W68" s="13">
        <f t="shared" si="14"/>
        <v>-3.8294799674414293</v>
      </c>
      <c r="Y68" s="35">
        <v>54.3</v>
      </c>
      <c r="Z68" s="12">
        <f t="shared" si="7"/>
        <v>50.90903999999999</v>
      </c>
      <c r="AA68" s="13">
        <f t="shared" si="8"/>
        <v>-6.244861878453051</v>
      </c>
      <c r="AB68" s="12">
        <f t="shared" si="23"/>
        <v>46.070833333333326</v>
      </c>
      <c r="AC68" s="13">
        <f t="shared" si="24"/>
        <v>43.232280000000003</v>
      </c>
      <c r="AD68" s="13">
        <f t="shared" si="15"/>
        <v>-6.1612806367007096</v>
      </c>
      <c r="AF68" s="35">
        <v>33.9</v>
      </c>
      <c r="AG68" s="12">
        <f t="shared" si="2"/>
        <v>33.935999999999993</v>
      </c>
      <c r="AH68" s="13">
        <f t="shared" si="9"/>
        <v>0.10619469026546824</v>
      </c>
      <c r="AI68" s="12">
        <f t="shared" si="25"/>
        <v>31.612500000000001</v>
      </c>
      <c r="AJ68" s="13">
        <f t="shared" si="26"/>
        <v>28.818666666666669</v>
      </c>
      <c r="AK68" s="13">
        <f t="shared" si="16"/>
        <v>-8.8377487808092781</v>
      </c>
      <c r="AM68" s="35">
        <v>33.9</v>
      </c>
      <c r="AN68" s="12">
        <f t="shared" si="10"/>
        <v>33.263999999999996</v>
      </c>
      <c r="AO68" s="13">
        <f t="shared" si="11"/>
        <v>-1.8761061946902799</v>
      </c>
      <c r="AP68" s="12">
        <f t="shared" si="27"/>
        <v>31.612500000000001</v>
      </c>
      <c r="AQ68" s="13">
        <f t="shared" si="28"/>
        <v>28.248000000000001</v>
      </c>
      <c r="AR68" s="13">
        <f t="shared" si="17"/>
        <v>-10.642941874258597</v>
      </c>
    </row>
    <row r="69" spans="1:44">
      <c r="A69" s="1">
        <v>2017</v>
      </c>
      <c r="B69" s="1">
        <v>5</v>
      </c>
      <c r="D69" s="38">
        <v>75.2</v>
      </c>
      <c r="E69" s="35">
        <v>36.9</v>
      </c>
      <c r="F69" s="12">
        <f t="shared" ref="F69:F100" si="31">(D69-64)*3.0675</f>
        <v>34.356000000000009</v>
      </c>
      <c r="G69" s="13">
        <f t="shared" si="3"/>
        <v>-6.8943089430893991</v>
      </c>
      <c r="H69" s="12">
        <f t="shared" si="18"/>
        <v>43.783333333333324</v>
      </c>
      <c r="I69" s="13">
        <f t="shared" si="19"/>
        <v>41.679656250000001</v>
      </c>
      <c r="J69" s="13">
        <f t="shared" si="12"/>
        <v>-4.8047440045679224</v>
      </c>
      <c r="K69" s="35">
        <v>24</v>
      </c>
      <c r="L69" s="12">
        <f t="shared" ref="L69:L100" si="32">(D69-64)*2</f>
        <v>22.400000000000006</v>
      </c>
      <c r="M69" s="13">
        <f t="shared" si="4"/>
        <v>-6.666666666666643</v>
      </c>
      <c r="N69" s="12">
        <f t="shared" si="20"/>
        <v>29.616666666666664</v>
      </c>
      <c r="O69" s="13">
        <f t="shared" si="20"/>
        <v>27.175000000000001</v>
      </c>
      <c r="P69" s="13">
        <f t="shared" si="13"/>
        <v>-8.2442318514349893</v>
      </c>
      <c r="R69" s="35">
        <v>36.9</v>
      </c>
      <c r="S69" s="12">
        <f t="shared" si="5"/>
        <v>34.782720000000005</v>
      </c>
      <c r="T69" s="13">
        <f t="shared" si="6"/>
        <v>-5.7378861788617712</v>
      </c>
      <c r="U69" s="12">
        <f t="shared" si="21"/>
        <v>43.783333333333324</v>
      </c>
      <c r="V69" s="13">
        <f t="shared" si="22"/>
        <v>42.197339999999997</v>
      </c>
      <c r="W69" s="13">
        <f t="shared" si="14"/>
        <v>-3.6223677198324964</v>
      </c>
      <c r="Y69" s="35">
        <v>36.9</v>
      </c>
      <c r="Z69" s="12">
        <f t="shared" si="7"/>
        <v>33.939360000000008</v>
      </c>
      <c r="AA69" s="13">
        <f t="shared" si="8"/>
        <v>-8.0234146341463202</v>
      </c>
      <c r="AB69" s="12">
        <f t="shared" si="23"/>
        <v>43.783333333333324</v>
      </c>
      <c r="AC69" s="13">
        <f t="shared" si="24"/>
        <v>41.174201249999996</v>
      </c>
      <c r="AD69" s="13">
        <f t="shared" si="15"/>
        <v>-5.9591901408450667</v>
      </c>
      <c r="AF69" s="35">
        <v>24</v>
      </c>
      <c r="AG69" s="12">
        <f t="shared" si="2"/>
        <v>22.624000000000006</v>
      </c>
      <c r="AH69" s="13">
        <f t="shared" si="9"/>
        <v>-5.7333333333333059</v>
      </c>
      <c r="AI69" s="12">
        <f t="shared" si="25"/>
        <v>29.616666666666664</v>
      </c>
      <c r="AJ69" s="13">
        <f t="shared" si="26"/>
        <v>27.446750000000005</v>
      </c>
      <c r="AK69" s="13">
        <f t="shared" si="16"/>
        <v>-7.3266741699493139</v>
      </c>
      <c r="AM69" s="35">
        <v>24</v>
      </c>
      <c r="AN69" s="12">
        <f t="shared" si="10"/>
        <v>22.176000000000005</v>
      </c>
      <c r="AO69" s="13">
        <f t="shared" si="11"/>
        <v>-7.5999999999999801</v>
      </c>
      <c r="AP69" s="12">
        <f t="shared" si="27"/>
        <v>29.616666666666664</v>
      </c>
      <c r="AQ69" s="13">
        <f t="shared" si="28"/>
        <v>26.903249999999996</v>
      </c>
      <c r="AR69" s="13">
        <f t="shared" si="17"/>
        <v>-9.1617895329206647</v>
      </c>
    </row>
    <row r="70" spans="1:44">
      <c r="A70" s="1">
        <v>2017</v>
      </c>
      <c r="B70" s="1">
        <v>6</v>
      </c>
      <c r="D70" s="38">
        <v>77.099999999999994</v>
      </c>
      <c r="E70" s="35">
        <v>43.6</v>
      </c>
      <c r="F70" s="12">
        <f t="shared" si="31"/>
        <v>40.184249999999984</v>
      </c>
      <c r="G70" s="13">
        <f t="shared" ref="G70:G134" si="33">F70/E70*100-100</f>
        <v>-7.8342889908257263</v>
      </c>
      <c r="H70" s="12">
        <f t="shared" si="18"/>
        <v>41.912500000000001</v>
      </c>
      <c r="I70" s="13">
        <f t="shared" si="19"/>
        <v>40.427093750000004</v>
      </c>
      <c r="J70" s="13">
        <f t="shared" ref="J70:J135" si="34">I70/H70*100-100</f>
        <v>-3.5440650164032093</v>
      </c>
      <c r="K70" s="35">
        <v>28.2</v>
      </c>
      <c r="L70" s="12">
        <f t="shared" si="32"/>
        <v>26.199999999999989</v>
      </c>
      <c r="M70" s="13">
        <f t="shared" ref="M70:M134" si="35">L70/K70*100-100</f>
        <v>-7.0921985815603108</v>
      </c>
      <c r="N70" s="12">
        <f t="shared" si="20"/>
        <v>28.066666666666663</v>
      </c>
      <c r="O70" s="13">
        <f t="shared" si="20"/>
        <v>26.358333333333334</v>
      </c>
      <c r="P70" s="13">
        <f t="shared" si="13"/>
        <v>-6.0866983372921339</v>
      </c>
      <c r="R70" s="35">
        <v>43.6</v>
      </c>
      <c r="S70" s="12">
        <f t="shared" ref="S70:S133" si="36">(D70-64)*3.1056</f>
        <v>40.683359999999979</v>
      </c>
      <c r="T70" s="13">
        <f t="shared" ref="T70:T134" si="37">S70/R70*100-100</f>
        <v>-6.6895412844037168</v>
      </c>
      <c r="U70" s="12">
        <f t="shared" si="21"/>
        <v>41.912500000000001</v>
      </c>
      <c r="V70" s="13">
        <f t="shared" si="22"/>
        <v>40.929219999999994</v>
      </c>
      <c r="W70" s="13">
        <f t="shared" si="14"/>
        <v>-2.3460304205189573</v>
      </c>
      <c r="Y70" s="35">
        <v>43.6</v>
      </c>
      <c r="Z70" s="12">
        <f t="shared" ref="Z70:Z133" si="38">(D70-64)*3.0303</f>
        <v>39.696929999999981</v>
      </c>
      <c r="AA70" s="13">
        <f t="shared" ref="AA70:AA134" si="39">Z70/Y70*100-100</f>
        <v>-8.9519954128440844</v>
      </c>
      <c r="AB70" s="12">
        <f t="shared" si="23"/>
        <v>41.912500000000001</v>
      </c>
      <c r="AC70" s="13">
        <f t="shared" si="24"/>
        <v>39.936828749999997</v>
      </c>
      <c r="AD70" s="13">
        <f t="shared" si="15"/>
        <v>-4.71379958246348</v>
      </c>
      <c r="AF70" s="35">
        <v>28.2</v>
      </c>
      <c r="AG70" s="12">
        <f t="shared" ref="AG70:AG133" si="40">(D70-64)*2.02</f>
        <v>26.461999999999989</v>
      </c>
      <c r="AH70" s="13">
        <f t="shared" ref="AH70:AH134" si="41">AG70/AF70*100-100</f>
        <v>-6.1631205673759268</v>
      </c>
      <c r="AI70" s="12">
        <f t="shared" si="25"/>
        <v>28.066666666666663</v>
      </c>
      <c r="AJ70" s="13">
        <f t="shared" si="26"/>
        <v>26.621916666666667</v>
      </c>
      <c r="AK70" s="13">
        <f t="shared" si="16"/>
        <v>-5.1475653206650662</v>
      </c>
      <c r="AM70" s="35">
        <v>28.2</v>
      </c>
      <c r="AN70" s="12">
        <f t="shared" ref="AN70:AN133" si="42">(D70-64)*1.98</f>
        <v>25.937999999999988</v>
      </c>
      <c r="AO70" s="13">
        <f t="shared" ref="AO70:AO134" si="43">AN70/AM70*100-100</f>
        <v>-8.0212765957447232</v>
      </c>
      <c r="AP70" s="12">
        <f t="shared" si="27"/>
        <v>28.066666666666663</v>
      </c>
      <c r="AQ70" s="13">
        <f t="shared" si="28"/>
        <v>26.094750000000001</v>
      </c>
      <c r="AR70" s="13">
        <f t="shared" si="17"/>
        <v>-7.0258313539192159</v>
      </c>
    </row>
    <row r="71" spans="1:44">
      <c r="A71" s="1">
        <v>2017</v>
      </c>
      <c r="B71" s="1">
        <v>7</v>
      </c>
      <c r="D71" s="38">
        <v>79.900000000000006</v>
      </c>
      <c r="E71" s="35">
        <v>37</v>
      </c>
      <c r="F71" s="12">
        <f t="shared" si="31"/>
        <v>48.773250000000019</v>
      </c>
      <c r="G71" s="13">
        <f t="shared" si="33"/>
        <v>31.819594594594633</v>
      </c>
      <c r="H71" s="12">
        <f t="shared" si="18"/>
        <v>39.933333333333337</v>
      </c>
      <c r="I71" s="13">
        <f t="shared" si="19"/>
        <v>39.059499999999993</v>
      </c>
      <c r="J71" s="13">
        <f t="shared" si="34"/>
        <v>-2.1882303839733055</v>
      </c>
      <c r="K71" s="35">
        <v>21.3</v>
      </c>
      <c r="L71" s="12">
        <f t="shared" si="32"/>
        <v>31.800000000000011</v>
      </c>
      <c r="M71" s="13">
        <f t="shared" si="35"/>
        <v>49.295774647887356</v>
      </c>
      <c r="N71" s="12">
        <f t="shared" si="20"/>
        <v>26.379166666666663</v>
      </c>
      <c r="O71" s="13">
        <f t="shared" si="20"/>
        <v>25.466666666666665</v>
      </c>
      <c r="P71" s="13">
        <f t="shared" si="13"/>
        <v>-3.459169167588044</v>
      </c>
      <c r="R71" s="35">
        <v>37</v>
      </c>
      <c r="S71" s="12">
        <f t="shared" si="36"/>
        <v>49.379040000000018</v>
      </c>
      <c r="T71" s="13">
        <f t="shared" si="37"/>
        <v>33.456864864864912</v>
      </c>
      <c r="U71" s="12">
        <f t="shared" si="21"/>
        <v>39.933333333333337</v>
      </c>
      <c r="V71" s="13">
        <f t="shared" si="22"/>
        <v>39.544639999999994</v>
      </c>
      <c r="W71" s="13">
        <f t="shared" si="14"/>
        <v>-0.9733555926544426</v>
      </c>
      <c r="Y71" s="35">
        <v>37</v>
      </c>
      <c r="Z71" s="12">
        <f t="shared" si="38"/>
        <v>48.181770000000014</v>
      </c>
      <c r="AA71" s="13">
        <f t="shared" si="39"/>
        <v>30.221000000000032</v>
      </c>
      <c r="AB71" s="12">
        <f t="shared" si="23"/>
        <v>39.933333333333337</v>
      </c>
      <c r="AC71" s="13">
        <f t="shared" si="24"/>
        <v>38.585819999999998</v>
      </c>
      <c r="AD71" s="13">
        <f t="shared" si="15"/>
        <v>-3.3744073455759747</v>
      </c>
      <c r="AF71" s="35">
        <v>21.3</v>
      </c>
      <c r="AG71" s="12">
        <f t="shared" si="40"/>
        <v>32.118000000000009</v>
      </c>
      <c r="AH71" s="13">
        <f t="shared" si="41"/>
        <v>50.788732394366235</v>
      </c>
      <c r="AI71" s="12">
        <f t="shared" si="25"/>
        <v>26.379166666666663</v>
      </c>
      <c r="AJ71" s="13">
        <f t="shared" si="26"/>
        <v>25.721333333333334</v>
      </c>
      <c r="AK71" s="13">
        <f t="shared" si="16"/>
        <v>-2.4937608592639293</v>
      </c>
      <c r="AM71" s="35">
        <v>21.3</v>
      </c>
      <c r="AN71" s="12">
        <f t="shared" si="42"/>
        <v>31.48200000000001</v>
      </c>
      <c r="AO71" s="13">
        <f t="shared" si="43"/>
        <v>47.802816901408477</v>
      </c>
      <c r="AP71" s="12">
        <f t="shared" si="27"/>
        <v>26.379166666666663</v>
      </c>
      <c r="AQ71" s="13">
        <f t="shared" si="28"/>
        <v>25.211999999999993</v>
      </c>
      <c r="AR71" s="13">
        <f t="shared" si="17"/>
        <v>-4.4245774759122014</v>
      </c>
    </row>
    <row r="72" spans="1:44">
      <c r="A72" s="1">
        <v>2017</v>
      </c>
      <c r="B72" s="1">
        <v>8</v>
      </c>
      <c r="D72" s="38">
        <v>79.8</v>
      </c>
      <c r="E72" s="35">
        <v>57.5</v>
      </c>
      <c r="F72" s="12">
        <f t="shared" si="31"/>
        <v>48.466499999999989</v>
      </c>
      <c r="G72" s="13">
        <f t="shared" si="33"/>
        <v>-15.710434782608715</v>
      </c>
      <c r="H72" s="12">
        <f t="shared" si="18"/>
        <v>38.12916666666667</v>
      </c>
      <c r="I72" s="13">
        <f t="shared" si="19"/>
        <v>37.525749999999995</v>
      </c>
      <c r="J72" s="13">
        <f t="shared" si="34"/>
        <v>-1.5825592831384796</v>
      </c>
      <c r="K72" s="35">
        <v>36.6</v>
      </c>
      <c r="L72" s="12">
        <f t="shared" si="32"/>
        <v>31.599999999999994</v>
      </c>
      <c r="M72" s="13">
        <f t="shared" si="35"/>
        <v>-13.661202185792362</v>
      </c>
      <c r="N72" s="12">
        <f t="shared" si="20"/>
        <v>24.679166666666664</v>
      </c>
      <c r="O72" s="13">
        <f t="shared" si="20"/>
        <v>24.466666666666665</v>
      </c>
      <c r="P72" s="13">
        <f t="shared" si="13"/>
        <v>-0.86105014350835063</v>
      </c>
      <c r="R72" s="35">
        <v>57.5</v>
      </c>
      <c r="S72" s="12">
        <f t="shared" si="36"/>
        <v>49.068479999999987</v>
      </c>
      <c r="T72" s="13">
        <f t="shared" si="37"/>
        <v>-14.663513043478275</v>
      </c>
      <c r="U72" s="12">
        <f t="shared" si="21"/>
        <v>38.12916666666667</v>
      </c>
      <c r="V72" s="13">
        <f t="shared" si="22"/>
        <v>37.991839999999989</v>
      </c>
      <c r="W72" s="13">
        <f t="shared" si="14"/>
        <v>-0.36016173095839576</v>
      </c>
      <c r="Y72" s="35">
        <v>57.5</v>
      </c>
      <c r="Z72" s="12">
        <f t="shared" si="38"/>
        <v>47.878739999999993</v>
      </c>
      <c r="AA72" s="13">
        <f t="shared" si="39"/>
        <v>-16.732626086956543</v>
      </c>
      <c r="AB72" s="12">
        <f t="shared" si="23"/>
        <v>38.12916666666667</v>
      </c>
      <c r="AC72" s="13">
        <f t="shared" si="24"/>
        <v>37.07067</v>
      </c>
      <c r="AD72" s="13">
        <f t="shared" si="15"/>
        <v>-2.7760813025899012</v>
      </c>
      <c r="AF72" s="35">
        <v>36.6</v>
      </c>
      <c r="AG72" s="12">
        <f t="shared" si="40"/>
        <v>31.915999999999993</v>
      </c>
      <c r="AH72" s="13">
        <f t="shared" si="41"/>
        <v>-12.797814207650291</v>
      </c>
      <c r="AI72" s="12">
        <f t="shared" si="25"/>
        <v>24.679166666666664</v>
      </c>
      <c r="AJ72" s="13">
        <f t="shared" si="26"/>
        <v>24.711333333333332</v>
      </c>
      <c r="AK72" s="13">
        <f t="shared" si="16"/>
        <v>0.13033935505657723</v>
      </c>
      <c r="AM72" s="35">
        <v>36.6</v>
      </c>
      <c r="AN72" s="12">
        <f t="shared" si="42"/>
        <v>31.283999999999995</v>
      </c>
      <c r="AO72" s="13">
        <f t="shared" si="43"/>
        <v>-14.524590163934448</v>
      </c>
      <c r="AP72" s="12">
        <f t="shared" si="27"/>
        <v>24.679166666666664</v>
      </c>
      <c r="AQ72" s="13">
        <f t="shared" si="28"/>
        <v>24.221999999999994</v>
      </c>
      <c r="AR72" s="13">
        <f t="shared" si="17"/>
        <v>-1.8524396420732927</v>
      </c>
    </row>
    <row r="73" spans="1:44">
      <c r="A73" s="1">
        <v>2017</v>
      </c>
      <c r="B73" s="1">
        <v>9</v>
      </c>
      <c r="D73" s="38">
        <v>92.3</v>
      </c>
      <c r="E73" s="35">
        <v>87.5</v>
      </c>
      <c r="F73" s="12">
        <f t="shared" si="31"/>
        <v>86.810249999999982</v>
      </c>
      <c r="G73" s="13">
        <f t="shared" si="33"/>
        <v>-0.78828571428573468</v>
      </c>
      <c r="H73" s="12">
        <f t="shared" si="18"/>
        <v>36.68333333333333</v>
      </c>
      <c r="I73" s="13">
        <f t="shared" si="19"/>
        <v>36.107031249999999</v>
      </c>
      <c r="J73" s="13">
        <f t="shared" si="34"/>
        <v>-1.5710188550658728</v>
      </c>
      <c r="K73" s="35">
        <v>58</v>
      </c>
      <c r="L73" s="12">
        <f t="shared" si="32"/>
        <v>56.599999999999994</v>
      </c>
      <c r="M73" s="13">
        <f t="shared" si="35"/>
        <v>-2.4137931034482847</v>
      </c>
      <c r="N73" s="12">
        <f t="shared" si="20"/>
        <v>23.358333333333331</v>
      </c>
      <c r="O73" s="13">
        <f t="shared" si="20"/>
        <v>23.541666666666668</v>
      </c>
      <c r="P73" s="13">
        <f t="shared" si="13"/>
        <v>0.78487334998217761</v>
      </c>
      <c r="R73" s="35">
        <v>87.5</v>
      </c>
      <c r="S73" s="12">
        <f t="shared" si="36"/>
        <v>87.888479999999987</v>
      </c>
      <c r="T73" s="13">
        <f t="shared" si="37"/>
        <v>0.44397714285713619</v>
      </c>
      <c r="U73" s="12">
        <f t="shared" si="21"/>
        <v>36.68333333333333</v>
      </c>
      <c r="V73" s="13">
        <f t="shared" si="22"/>
        <v>36.555500000000002</v>
      </c>
      <c r="W73" s="13">
        <f t="shared" si="14"/>
        <v>-0.34847796456153901</v>
      </c>
      <c r="Y73" s="35">
        <v>87.5</v>
      </c>
      <c r="Z73" s="12">
        <f t="shared" si="38"/>
        <v>85.75748999999999</v>
      </c>
      <c r="AA73" s="13">
        <f t="shared" si="39"/>
        <v>-1.9914400000000114</v>
      </c>
      <c r="AB73" s="12">
        <f t="shared" si="23"/>
        <v>36.68333333333333</v>
      </c>
      <c r="AC73" s="13">
        <f t="shared" si="24"/>
        <v>35.669156249999993</v>
      </c>
      <c r="AD73" s="13">
        <f t="shared" si="15"/>
        <v>-2.7646808268968641</v>
      </c>
      <c r="AF73" s="35">
        <v>58</v>
      </c>
      <c r="AG73" s="12">
        <f t="shared" si="40"/>
        <v>57.165999999999997</v>
      </c>
      <c r="AH73" s="13">
        <f t="shared" si="41"/>
        <v>-1.4379310344827587</v>
      </c>
      <c r="AI73" s="12">
        <f t="shared" si="25"/>
        <v>23.358333333333331</v>
      </c>
      <c r="AJ73" s="13">
        <f t="shared" si="26"/>
        <v>23.777083333333326</v>
      </c>
      <c r="AK73" s="13">
        <f t="shared" si="16"/>
        <v>1.7927220834819622</v>
      </c>
      <c r="AM73" s="35">
        <v>58</v>
      </c>
      <c r="AN73" s="12">
        <f t="shared" si="42"/>
        <v>56.033999999999992</v>
      </c>
      <c r="AO73" s="13">
        <f t="shared" si="43"/>
        <v>-3.3896551724138106</v>
      </c>
      <c r="AP73" s="12">
        <f t="shared" si="27"/>
        <v>23.358333333333331</v>
      </c>
      <c r="AQ73" s="13">
        <f t="shared" si="28"/>
        <v>23.306250000000002</v>
      </c>
      <c r="AR73" s="13">
        <f t="shared" si="17"/>
        <v>-0.22297538351764956</v>
      </c>
    </row>
    <row r="74" spans="1:44">
      <c r="A74" s="1">
        <v>2017</v>
      </c>
      <c r="B74" s="1">
        <v>10</v>
      </c>
      <c r="D74" s="38">
        <v>75.599999999999994</v>
      </c>
      <c r="E74" s="35">
        <v>28.5</v>
      </c>
      <c r="F74" s="12">
        <f t="shared" si="31"/>
        <v>35.582999999999984</v>
      </c>
      <c r="G74" s="13">
        <f t="shared" si="33"/>
        <v>24.85263157894731</v>
      </c>
      <c r="H74" s="12">
        <f t="shared" si="18"/>
        <v>34.429166666666667</v>
      </c>
      <c r="I74" s="13">
        <f t="shared" si="19"/>
        <v>33.985343749999998</v>
      </c>
      <c r="J74" s="13">
        <f t="shared" si="34"/>
        <v>-1.2890899189156499</v>
      </c>
      <c r="K74" s="35">
        <v>18</v>
      </c>
      <c r="L74" s="12">
        <f t="shared" si="32"/>
        <v>23.199999999999989</v>
      </c>
      <c r="M74" s="13">
        <f t="shared" si="35"/>
        <v>28.888888888888829</v>
      </c>
      <c r="N74" s="12">
        <f t="shared" si="20"/>
        <v>21.720833333333335</v>
      </c>
      <c r="O74" s="13">
        <f t="shared" si="20"/>
        <v>22.158333333333331</v>
      </c>
      <c r="P74" s="13">
        <f t="shared" si="13"/>
        <v>2.0141952810281794</v>
      </c>
      <c r="R74" s="35">
        <v>28.5</v>
      </c>
      <c r="S74" s="12">
        <f t="shared" si="36"/>
        <v>36.024959999999979</v>
      </c>
      <c r="T74" s="13">
        <f t="shared" si="37"/>
        <v>26.403368421052548</v>
      </c>
      <c r="U74" s="12">
        <f t="shared" si="21"/>
        <v>34.429166666666667</v>
      </c>
      <c r="V74" s="13">
        <f t="shared" si="22"/>
        <v>34.40746</v>
      </c>
      <c r="W74" s="13">
        <f t="shared" si="14"/>
        <v>-6.3047319375527877E-2</v>
      </c>
      <c r="Y74" s="35">
        <v>28.5</v>
      </c>
      <c r="Z74" s="12">
        <f t="shared" si="38"/>
        <v>35.151479999999985</v>
      </c>
      <c r="AA74" s="13">
        <f t="shared" si="39"/>
        <v>23.338526315789437</v>
      </c>
      <c r="AB74" s="12">
        <f t="shared" si="23"/>
        <v>34.429166666666667</v>
      </c>
      <c r="AC74" s="13">
        <f t="shared" si="24"/>
        <v>33.573198749999996</v>
      </c>
      <c r="AD74" s="13">
        <f t="shared" si="15"/>
        <v>-2.4861708822461708</v>
      </c>
      <c r="AF74" s="35">
        <v>18</v>
      </c>
      <c r="AG74" s="12">
        <f t="shared" si="40"/>
        <v>23.431999999999988</v>
      </c>
      <c r="AH74" s="13">
        <f t="shared" si="41"/>
        <v>30.177777777777692</v>
      </c>
      <c r="AI74" s="12">
        <f t="shared" si="25"/>
        <v>21.720833333333335</v>
      </c>
      <c r="AJ74" s="13">
        <f t="shared" si="26"/>
        <v>22.379916666666663</v>
      </c>
      <c r="AK74" s="13">
        <f t="shared" si="16"/>
        <v>3.0343372338384569</v>
      </c>
      <c r="AM74" s="35">
        <v>18</v>
      </c>
      <c r="AN74" s="12">
        <f t="shared" si="42"/>
        <v>22.967999999999989</v>
      </c>
      <c r="AO74" s="13">
        <f t="shared" si="43"/>
        <v>27.599999999999937</v>
      </c>
      <c r="AP74" s="12">
        <f t="shared" si="27"/>
        <v>21.720833333333335</v>
      </c>
      <c r="AQ74" s="13">
        <f t="shared" si="28"/>
        <v>21.93675</v>
      </c>
      <c r="AR74" s="13">
        <f t="shared" si="17"/>
        <v>0.99405332821791603</v>
      </c>
    </row>
    <row r="75" spans="1:44">
      <c r="A75" s="1">
        <v>2017</v>
      </c>
      <c r="B75" s="1">
        <v>11</v>
      </c>
      <c r="D75" s="38">
        <v>70.599999999999994</v>
      </c>
      <c r="E75" s="36">
        <v>17.100000000000001</v>
      </c>
      <c r="F75" s="12">
        <f t="shared" si="31"/>
        <v>20.245499999999982</v>
      </c>
      <c r="G75" s="13">
        <f t="shared" si="33"/>
        <v>18.394736842105146</v>
      </c>
      <c r="H75" s="12">
        <f t="shared" si="18"/>
        <v>32.554166666666667</v>
      </c>
      <c r="I75" s="13">
        <f t="shared" si="19"/>
        <v>32.311</v>
      </c>
      <c r="J75" s="13">
        <f t="shared" si="34"/>
        <v>-0.74696019454755458</v>
      </c>
      <c r="K75" s="36">
        <v>11.9</v>
      </c>
      <c r="L75" s="12">
        <f t="shared" si="32"/>
        <v>13.199999999999989</v>
      </c>
      <c r="M75" s="13">
        <f t="shared" si="35"/>
        <v>10.92436974789905</v>
      </c>
      <c r="N75" s="12">
        <f t="shared" si="20"/>
        <v>20.412500000000001</v>
      </c>
      <c r="O75" s="13">
        <f t="shared" si="20"/>
        <v>21.066666666666663</v>
      </c>
      <c r="P75" s="13">
        <f t="shared" ref="P75:P135" si="44">O75/N75*100-100</f>
        <v>3.2047356603388124</v>
      </c>
      <c r="R75" s="36">
        <v>17.100000000000001</v>
      </c>
      <c r="S75" s="12">
        <f t="shared" si="36"/>
        <v>20.49695999999998</v>
      </c>
      <c r="T75" s="13">
        <f t="shared" si="37"/>
        <v>19.865263157894603</v>
      </c>
      <c r="U75" s="12">
        <f t="shared" si="21"/>
        <v>32.554166666666667</v>
      </c>
      <c r="V75" s="13">
        <f t="shared" si="22"/>
        <v>32.712319999999998</v>
      </c>
      <c r="W75" s="13">
        <f t="shared" ref="W75:W134" si="45">V75/U75*100-100</f>
        <v>0.48581594777934356</v>
      </c>
      <c r="Y75" s="36">
        <v>17.100000000000001</v>
      </c>
      <c r="Z75" s="12">
        <f t="shared" si="38"/>
        <v>19.999979999999983</v>
      </c>
      <c r="AA75" s="13">
        <f t="shared" si="39"/>
        <v>16.958947368420937</v>
      </c>
      <c r="AB75" s="12">
        <f t="shared" si="23"/>
        <v>32.554166666666667</v>
      </c>
      <c r="AC75" s="13">
        <f t="shared" si="24"/>
        <v>31.919159999999994</v>
      </c>
      <c r="AD75" s="13">
        <f t="shared" ref="AD75:AD133" si="46">AC75/AB75*100-100</f>
        <v>-1.9506156405990112</v>
      </c>
      <c r="AF75" s="36">
        <v>11.9</v>
      </c>
      <c r="AG75" s="12">
        <f t="shared" si="40"/>
        <v>13.331999999999988</v>
      </c>
      <c r="AH75" s="13">
        <f t="shared" si="41"/>
        <v>12.033613445378052</v>
      </c>
      <c r="AI75" s="12">
        <f t="shared" si="25"/>
        <v>20.412500000000001</v>
      </c>
      <c r="AJ75" s="13">
        <f t="shared" si="26"/>
        <v>21.277333333333331</v>
      </c>
      <c r="AK75" s="13">
        <f t="shared" ref="AK75:AK133" si="47">AJ75/AI75*100-100</f>
        <v>4.236783016942212</v>
      </c>
      <c r="AM75" s="36">
        <v>11.9</v>
      </c>
      <c r="AN75" s="12">
        <f t="shared" si="42"/>
        <v>13.067999999999989</v>
      </c>
      <c r="AO75" s="13">
        <f t="shared" si="43"/>
        <v>9.8151260504200764</v>
      </c>
      <c r="AP75" s="12">
        <f t="shared" si="27"/>
        <v>20.412500000000001</v>
      </c>
      <c r="AQ75" s="13">
        <f t="shared" si="28"/>
        <v>20.855999999999995</v>
      </c>
      <c r="AR75" s="13">
        <f t="shared" ref="AR75:AR133" si="48">AQ75/AP75*100-100</f>
        <v>2.172688303735427</v>
      </c>
    </row>
    <row r="76" spans="1:44">
      <c r="A76" s="1">
        <v>2017</v>
      </c>
      <c r="B76" s="1">
        <v>12</v>
      </c>
      <c r="D76" s="38">
        <v>69.3</v>
      </c>
      <c r="E76" s="36">
        <v>16.100000000000001</v>
      </c>
      <c r="F76" s="12">
        <f t="shared" si="31"/>
        <v>16.257749999999991</v>
      </c>
      <c r="G76" s="13">
        <f t="shared" si="33"/>
        <v>0.97981366459620745</v>
      </c>
      <c r="H76" s="12">
        <f t="shared" ref="H76:H135" si="49">(E70/2+E71+E72+E73+E74+E75+E76+E77+E78+E79+E80+E81+E82/2)/12</f>
        <v>31.341666666666665</v>
      </c>
      <c r="I76" s="13">
        <f t="shared" ref="I76:I135" si="50">(F70/2+F71+F72+F73+F74+F75+F76+F77+F78+F79+F80+F81+F82/2)/12</f>
        <v>31.646374999999995</v>
      </c>
      <c r="J76" s="13">
        <f t="shared" si="34"/>
        <v>0.97221483647965101</v>
      </c>
      <c r="K76" s="36">
        <v>11.3</v>
      </c>
      <c r="L76" s="12">
        <f t="shared" si="32"/>
        <v>10.599999999999994</v>
      </c>
      <c r="M76" s="13">
        <f t="shared" si="35"/>
        <v>-6.1946902654867841</v>
      </c>
      <c r="N76" s="12">
        <f t="shared" ref="N76:O135" si="51">(K70/2+K71+K72+K73+K74+K75+K76+K77+K78+K79+K80+K81+K82/2)/12</f>
        <v>19.575000000000003</v>
      </c>
      <c r="O76" s="13">
        <f t="shared" si="51"/>
        <v>20.633333333333329</v>
      </c>
      <c r="P76" s="13">
        <f t="shared" si="44"/>
        <v>5.4065559812685819</v>
      </c>
      <c r="R76" s="36">
        <v>16.100000000000001</v>
      </c>
      <c r="S76" s="12">
        <f t="shared" si="36"/>
        <v>16.459679999999992</v>
      </c>
      <c r="T76" s="13">
        <f t="shared" si="37"/>
        <v>2.2340372670806943</v>
      </c>
      <c r="U76" s="12">
        <f t="shared" ref="U76:U134" si="52">(R70/2+R71+R72+R73+R74+R75+R76+R77+R78+R79+R80+R81+R82/2)/12</f>
        <v>31.341666666666665</v>
      </c>
      <c r="V76" s="13">
        <f t="shared" ref="V76:V134" si="53">(S70/2+S71+S72+S73+S74+S75+S76+S77+S78+S79+S80+S81+S82/2)/12</f>
        <v>32.039439999999999</v>
      </c>
      <c r="W76" s="13">
        <f t="shared" si="45"/>
        <v>2.2263440574315325</v>
      </c>
      <c r="Y76" s="36">
        <v>16.100000000000001</v>
      </c>
      <c r="Z76" s="12">
        <f t="shared" si="38"/>
        <v>16.060589999999991</v>
      </c>
      <c r="AA76" s="13">
        <f t="shared" si="39"/>
        <v>-0.244782608695715</v>
      </c>
      <c r="AB76" s="12">
        <f t="shared" ref="AB76:AB133" si="54">(Y70/2+Y71+Y72+Y73+Y74+Y75+Y76+Y77+Y78+Y79+Y80+Y81+Y82/2)/12</f>
        <v>31.341666666666665</v>
      </c>
      <c r="AC76" s="13">
        <f t="shared" ref="AC76:AC133" si="55">(Z70/2+Z71+Z72+Z73+Z74+Z75+Z76+Z77+Z78+Z79+Z80+Z81+Z82/2)/12</f>
        <v>31.262594999999994</v>
      </c>
      <c r="AD76" s="13">
        <f t="shared" si="46"/>
        <v>-0.25228928476470003</v>
      </c>
      <c r="AF76" s="36">
        <v>11.3</v>
      </c>
      <c r="AG76" s="12">
        <f t="shared" si="40"/>
        <v>10.705999999999994</v>
      </c>
      <c r="AH76" s="13">
        <f t="shared" si="41"/>
        <v>-5.2566371681416513</v>
      </c>
      <c r="AI76" s="12">
        <f t="shared" ref="AI76:AI133" si="56">(AF70/2+AF71+AF72+AF73+AF74+AF75+AF76+AF77+AF78+AF79+AF80+AF81+AF82/2)/12</f>
        <v>19.575000000000003</v>
      </c>
      <c r="AJ76" s="13">
        <f t="shared" ref="AJ76:AJ133" si="57">(AG70/2+AG71+AG72+AG73+AG74+AG75+AG76+AG77+AG78+AG79+AG80+AG81+AG82/2)/12</f>
        <v>20.839666666666663</v>
      </c>
      <c r="AK76" s="13">
        <f t="shared" si="47"/>
        <v>6.4606215410812666</v>
      </c>
      <c r="AM76" s="36">
        <v>11.3</v>
      </c>
      <c r="AN76" s="12">
        <f t="shared" si="42"/>
        <v>10.493999999999994</v>
      </c>
      <c r="AO76" s="13">
        <f t="shared" si="43"/>
        <v>-7.132743362831917</v>
      </c>
      <c r="AP76" s="12">
        <f t="shared" ref="AP76:AP133" si="58">(AM70/2+AM71+AM72+AM73+AM74+AM75+AM76+AM77+AM78+AM79+AM80+AM81+AM82/2)/12</f>
        <v>19.575000000000003</v>
      </c>
      <c r="AQ76" s="13">
        <f t="shared" ref="AQ76:AQ133" si="59">(AN70/2+AN71+AN72+AN73+AN74+AN75+AN76+AN77+AN78+AN79+AN80+AN81+AN82/2)/12</f>
        <v>20.426999999999996</v>
      </c>
      <c r="AR76" s="13">
        <f t="shared" si="48"/>
        <v>4.3524904214559115</v>
      </c>
    </row>
    <row r="77" spans="1:44">
      <c r="A77" s="1">
        <v>2018</v>
      </c>
      <c r="B77" s="1">
        <v>1</v>
      </c>
      <c r="C77">
        <v>2018</v>
      </c>
      <c r="D77" s="38">
        <v>67.7</v>
      </c>
      <c r="E77" s="36">
        <v>16.7</v>
      </c>
      <c r="F77" s="12">
        <f t="shared" si="31"/>
        <v>11.349750000000009</v>
      </c>
      <c r="G77" s="13">
        <f t="shared" si="33"/>
        <v>-32.037425149700539</v>
      </c>
      <c r="H77" s="12">
        <f t="shared" si="49"/>
        <v>29.524999999999991</v>
      </c>
      <c r="I77" s="13">
        <f t="shared" si="50"/>
        <v>30.368249999999993</v>
      </c>
      <c r="J77" s="13">
        <f t="shared" si="34"/>
        <v>2.8560541913632562</v>
      </c>
      <c r="K77" s="36">
        <v>9.6</v>
      </c>
      <c r="L77" s="12">
        <f t="shared" si="32"/>
        <v>7.4000000000000057</v>
      </c>
      <c r="M77" s="13">
        <f t="shared" si="35"/>
        <v>-22.9166666666666</v>
      </c>
      <c r="N77" s="12">
        <f t="shared" si="51"/>
        <v>18.358333333333338</v>
      </c>
      <c r="O77" s="13">
        <f t="shared" si="51"/>
        <v>19.799999999999997</v>
      </c>
      <c r="P77" s="13">
        <f t="shared" si="44"/>
        <v>7.8529278256922055</v>
      </c>
      <c r="R77" s="36">
        <v>16.7</v>
      </c>
      <c r="S77" s="12">
        <f t="shared" si="36"/>
        <v>11.490720000000008</v>
      </c>
      <c r="T77" s="13">
        <f t="shared" si="37"/>
        <v>-31.193293413173592</v>
      </c>
      <c r="U77" s="12">
        <f t="shared" si="52"/>
        <v>29.524999999999991</v>
      </c>
      <c r="V77" s="13">
        <f t="shared" si="53"/>
        <v>30.745439999999991</v>
      </c>
      <c r="W77" s="13">
        <f t="shared" si="45"/>
        <v>4.1335817104149157</v>
      </c>
      <c r="Y77" s="36">
        <v>16.7</v>
      </c>
      <c r="Z77" s="12">
        <f t="shared" si="38"/>
        <v>11.212110000000008</v>
      </c>
      <c r="AA77" s="13">
        <f t="shared" si="39"/>
        <v>-32.861616766467023</v>
      </c>
      <c r="AB77" s="12">
        <f t="shared" si="54"/>
        <v>29.524999999999991</v>
      </c>
      <c r="AC77" s="13">
        <f t="shared" si="55"/>
        <v>29.999969999999994</v>
      </c>
      <c r="AD77" s="13">
        <f t="shared" si="46"/>
        <v>1.608704487722278</v>
      </c>
      <c r="AF77" s="36">
        <v>9.6</v>
      </c>
      <c r="AG77" s="12">
        <f t="shared" si="40"/>
        <v>7.4740000000000055</v>
      </c>
      <c r="AH77" s="13">
        <f t="shared" si="41"/>
        <v>-22.145833333333272</v>
      </c>
      <c r="AI77" s="12">
        <f t="shared" si="56"/>
        <v>18.358333333333338</v>
      </c>
      <c r="AJ77" s="13">
        <f t="shared" si="57"/>
        <v>19.998000000000001</v>
      </c>
      <c r="AK77" s="13">
        <f t="shared" si="47"/>
        <v>8.9314571039491426</v>
      </c>
      <c r="AM77" s="36">
        <v>9.6</v>
      </c>
      <c r="AN77" s="12">
        <f t="shared" si="42"/>
        <v>7.3260000000000058</v>
      </c>
      <c r="AO77" s="13">
        <f t="shared" si="43"/>
        <v>-23.687499999999943</v>
      </c>
      <c r="AP77" s="12">
        <f t="shared" si="58"/>
        <v>18.358333333333338</v>
      </c>
      <c r="AQ77" s="13">
        <f t="shared" si="59"/>
        <v>19.601999999999997</v>
      </c>
      <c r="AR77" s="13">
        <f t="shared" si="48"/>
        <v>6.7743985474352684</v>
      </c>
    </row>
    <row r="78" spans="1:44">
      <c r="A78" s="1">
        <v>2018</v>
      </c>
      <c r="B78" s="1">
        <v>2</v>
      </c>
      <c r="D78" s="38">
        <v>70.2</v>
      </c>
      <c r="E78" s="36">
        <v>24.2</v>
      </c>
      <c r="F78" s="12">
        <f t="shared" si="31"/>
        <v>19.018500000000007</v>
      </c>
      <c r="G78" s="13">
        <f t="shared" si="33"/>
        <v>-21.411157024793354</v>
      </c>
      <c r="H78" s="12">
        <f t="shared" si="49"/>
        <v>26.979166666666668</v>
      </c>
      <c r="I78" s="13">
        <f t="shared" si="50"/>
        <v>28.246562499999996</v>
      </c>
      <c r="J78" s="13">
        <f t="shared" si="34"/>
        <v>4.6976833976833774</v>
      </c>
      <c r="K78" s="36">
        <v>13.9</v>
      </c>
      <c r="L78" s="12">
        <f t="shared" si="32"/>
        <v>12.400000000000006</v>
      </c>
      <c r="M78" s="13">
        <f t="shared" si="35"/>
        <v>-10.791366906474792</v>
      </c>
      <c r="N78" s="12">
        <f t="shared" si="51"/>
        <v>16.591666666666669</v>
      </c>
      <c r="O78" s="13">
        <f t="shared" si="51"/>
        <v>18.416666666666668</v>
      </c>
      <c r="P78" s="13">
        <f t="shared" si="44"/>
        <v>10.999497739829224</v>
      </c>
      <c r="R78" s="36">
        <v>24.2</v>
      </c>
      <c r="S78" s="12">
        <f t="shared" si="36"/>
        <v>19.25472000000001</v>
      </c>
      <c r="T78" s="13">
        <f t="shared" si="37"/>
        <v>-20.435041322314007</v>
      </c>
      <c r="U78" s="12">
        <f t="shared" si="52"/>
        <v>26.979166666666668</v>
      </c>
      <c r="V78" s="13">
        <f t="shared" si="53"/>
        <v>28.597399999999993</v>
      </c>
      <c r="W78" s="13">
        <f t="shared" si="45"/>
        <v>5.9980849420849154</v>
      </c>
      <c r="Y78" s="36">
        <v>24.2</v>
      </c>
      <c r="Z78" s="12">
        <f t="shared" si="38"/>
        <v>18.787860000000009</v>
      </c>
      <c r="AA78" s="13">
        <f t="shared" si="39"/>
        <v>-22.364214876033017</v>
      </c>
      <c r="AB78" s="12">
        <f t="shared" si="54"/>
        <v>26.979166666666668</v>
      </c>
      <c r="AC78" s="13">
        <f t="shared" si="55"/>
        <v>27.904012499999993</v>
      </c>
      <c r="AD78" s="13">
        <f t="shared" si="46"/>
        <v>3.4279999999999688</v>
      </c>
      <c r="AF78" s="36">
        <v>13.9</v>
      </c>
      <c r="AG78" s="12">
        <f t="shared" si="40"/>
        <v>12.524000000000006</v>
      </c>
      <c r="AH78" s="13">
        <f t="shared" si="41"/>
        <v>-9.899280575539521</v>
      </c>
      <c r="AI78" s="12">
        <f t="shared" si="56"/>
        <v>16.591666666666669</v>
      </c>
      <c r="AJ78" s="13">
        <f t="shared" si="57"/>
        <v>18.60083333333333</v>
      </c>
      <c r="AK78" s="13">
        <f t="shared" si="47"/>
        <v>12.109492717227496</v>
      </c>
      <c r="AM78" s="36">
        <v>13.9</v>
      </c>
      <c r="AN78" s="12">
        <f t="shared" si="42"/>
        <v>12.276000000000005</v>
      </c>
      <c r="AO78" s="13">
        <f t="shared" si="43"/>
        <v>-11.683453237410035</v>
      </c>
      <c r="AP78" s="12">
        <f t="shared" si="58"/>
        <v>16.591666666666669</v>
      </c>
      <c r="AQ78" s="13">
        <f t="shared" si="59"/>
        <v>18.232499999999998</v>
      </c>
      <c r="AR78" s="13">
        <f t="shared" si="48"/>
        <v>9.8895027624309222</v>
      </c>
    </row>
    <row r="79" spans="1:44">
      <c r="A79" s="1">
        <v>2018</v>
      </c>
      <c r="B79" s="1">
        <v>3</v>
      </c>
      <c r="D79" s="38">
        <v>67.599999999999994</v>
      </c>
      <c r="E79" s="36">
        <v>9.9</v>
      </c>
      <c r="F79" s="12">
        <f t="shared" si="31"/>
        <v>11.042999999999981</v>
      </c>
      <c r="G79" s="13">
        <f t="shared" si="33"/>
        <v>11.545454545454348</v>
      </c>
      <c r="H79" s="12">
        <f t="shared" si="49"/>
        <v>22.345833333333335</v>
      </c>
      <c r="I79" s="13">
        <f t="shared" si="50"/>
        <v>24.118218749999993</v>
      </c>
      <c r="J79" s="13">
        <f t="shared" si="34"/>
        <v>7.9316147678537732</v>
      </c>
      <c r="K79" s="36">
        <v>5.3</v>
      </c>
      <c r="L79" s="12">
        <f t="shared" si="32"/>
        <v>7.1999999999999886</v>
      </c>
      <c r="M79" s="13">
        <f t="shared" si="35"/>
        <v>35.849056603773363</v>
      </c>
      <c r="N79" s="12">
        <f t="shared" si="51"/>
        <v>13.383333333333335</v>
      </c>
      <c r="O79" s="13">
        <f t="shared" si="51"/>
        <v>15.724999999999996</v>
      </c>
      <c r="P79" s="13">
        <f t="shared" si="44"/>
        <v>17.49688667496882</v>
      </c>
      <c r="R79" s="36">
        <v>9.9</v>
      </c>
      <c r="S79" s="12">
        <f t="shared" si="36"/>
        <v>11.180159999999981</v>
      </c>
      <c r="T79" s="13">
        <f t="shared" si="37"/>
        <v>12.930909090908898</v>
      </c>
      <c r="U79" s="12">
        <f t="shared" si="52"/>
        <v>22.345833333333335</v>
      </c>
      <c r="V79" s="13">
        <f t="shared" si="53"/>
        <v>24.417779999999993</v>
      </c>
      <c r="W79" s="13">
        <f t="shared" si="45"/>
        <v>9.2721834793958209</v>
      </c>
      <c r="Y79" s="36">
        <v>9.9</v>
      </c>
      <c r="Z79" s="12">
        <f t="shared" si="38"/>
        <v>10.909079999999983</v>
      </c>
      <c r="AA79" s="13">
        <f t="shared" si="39"/>
        <v>10.192727272727112</v>
      </c>
      <c r="AB79" s="12">
        <f t="shared" si="54"/>
        <v>22.345833333333335</v>
      </c>
      <c r="AC79" s="13">
        <f t="shared" si="55"/>
        <v>23.825733749999998</v>
      </c>
      <c r="AD79" s="13">
        <f t="shared" si="46"/>
        <v>6.6227130337497471</v>
      </c>
      <c r="AF79" s="36">
        <v>5.3</v>
      </c>
      <c r="AG79" s="12">
        <f t="shared" si="40"/>
        <v>7.2719999999999887</v>
      </c>
      <c r="AH79" s="13">
        <f t="shared" si="41"/>
        <v>37.207547169811107</v>
      </c>
      <c r="AI79" s="12">
        <f t="shared" si="56"/>
        <v>13.383333333333335</v>
      </c>
      <c r="AJ79" s="13">
        <f t="shared" si="57"/>
        <v>15.882249999999997</v>
      </c>
      <c r="AK79" s="13">
        <f t="shared" si="47"/>
        <v>18.671855541718529</v>
      </c>
      <c r="AM79" s="36">
        <v>5.3</v>
      </c>
      <c r="AN79" s="12">
        <f t="shared" si="42"/>
        <v>7.1279999999999886</v>
      </c>
      <c r="AO79" s="13">
        <f t="shared" si="43"/>
        <v>34.490566037735647</v>
      </c>
      <c r="AP79" s="12">
        <f t="shared" si="58"/>
        <v>13.383333333333335</v>
      </c>
      <c r="AQ79" s="13">
        <f t="shared" si="59"/>
        <v>15.567749999999998</v>
      </c>
      <c r="AR79" s="13">
        <f t="shared" si="48"/>
        <v>16.321917808219141</v>
      </c>
    </row>
    <row r="80" spans="1:44">
      <c r="A80" s="1">
        <v>2018</v>
      </c>
      <c r="B80" s="1">
        <v>4</v>
      </c>
      <c r="D80" s="38">
        <v>70.5</v>
      </c>
      <c r="E80" s="36">
        <v>22</v>
      </c>
      <c r="F80" s="12">
        <f t="shared" si="31"/>
        <v>19.938749999999999</v>
      </c>
      <c r="G80" s="13">
        <f t="shared" si="33"/>
        <v>-9.369318181818187</v>
      </c>
      <c r="H80" s="12">
        <f t="shared" si="49"/>
        <v>18.454166666666666</v>
      </c>
      <c r="I80" s="13">
        <f t="shared" si="50"/>
        <v>20.309406249999999</v>
      </c>
      <c r="J80" s="13">
        <f t="shared" si="34"/>
        <v>10.053228719801297</v>
      </c>
      <c r="K80" s="36">
        <v>11.2</v>
      </c>
      <c r="L80" s="12">
        <f t="shared" si="32"/>
        <v>13</v>
      </c>
      <c r="M80" s="13">
        <f t="shared" si="35"/>
        <v>16.071428571428584</v>
      </c>
      <c r="N80" s="12">
        <f t="shared" si="51"/>
        <v>10.804166666666665</v>
      </c>
      <c r="O80" s="13">
        <f t="shared" si="51"/>
        <v>13.241666666666665</v>
      </c>
      <c r="P80" s="13">
        <f t="shared" si="44"/>
        <v>22.560740455071354</v>
      </c>
      <c r="R80" s="36">
        <v>22</v>
      </c>
      <c r="S80" s="12">
        <f t="shared" si="36"/>
        <v>20.186399999999999</v>
      </c>
      <c r="T80" s="13">
        <f t="shared" si="37"/>
        <v>-8.2436363636363694</v>
      </c>
      <c r="U80" s="12">
        <f t="shared" si="52"/>
        <v>18.454166666666666</v>
      </c>
      <c r="V80" s="13">
        <f t="shared" si="53"/>
        <v>20.561659999999996</v>
      </c>
      <c r="W80" s="13">
        <f t="shared" si="45"/>
        <v>11.420149017836962</v>
      </c>
      <c r="Y80" s="36">
        <v>22</v>
      </c>
      <c r="Z80" s="12">
        <f t="shared" si="38"/>
        <v>19.696950000000001</v>
      </c>
      <c r="AA80" s="13">
        <f t="shared" si="39"/>
        <v>-10.468409090909077</v>
      </c>
      <c r="AB80" s="12">
        <f t="shared" si="54"/>
        <v>18.454166666666666</v>
      </c>
      <c r="AC80" s="13">
        <f t="shared" si="55"/>
        <v>20.063111249999995</v>
      </c>
      <c r="AD80" s="13">
        <f t="shared" si="46"/>
        <v>8.7185978776247168</v>
      </c>
      <c r="AF80" s="36">
        <v>11.2</v>
      </c>
      <c r="AG80" s="12">
        <f t="shared" si="40"/>
        <v>13.13</v>
      </c>
      <c r="AH80" s="13">
        <f t="shared" si="41"/>
        <v>17.232142857142875</v>
      </c>
      <c r="AI80" s="12">
        <f t="shared" si="56"/>
        <v>10.804166666666665</v>
      </c>
      <c r="AJ80" s="13">
        <f t="shared" si="57"/>
        <v>13.37408333333333</v>
      </c>
      <c r="AK80" s="13">
        <f t="shared" si="47"/>
        <v>23.78634785962204</v>
      </c>
      <c r="AM80" s="36">
        <v>11.2</v>
      </c>
      <c r="AN80" s="12">
        <f t="shared" si="42"/>
        <v>12.87</v>
      </c>
      <c r="AO80" s="13">
        <f t="shared" si="43"/>
        <v>14.910714285714292</v>
      </c>
      <c r="AP80" s="12">
        <f t="shared" si="58"/>
        <v>10.804166666666665</v>
      </c>
      <c r="AQ80" s="13">
        <f t="shared" si="59"/>
        <v>13.109250000000001</v>
      </c>
      <c r="AR80" s="13">
        <f t="shared" si="48"/>
        <v>21.335133050520653</v>
      </c>
    </row>
    <row r="81" spans="1:44">
      <c r="A81" s="1">
        <v>2018</v>
      </c>
      <c r="B81" s="1">
        <v>5</v>
      </c>
      <c r="D81" s="38">
        <v>72.400000000000006</v>
      </c>
      <c r="E81" s="36">
        <v>24.2</v>
      </c>
      <c r="F81" s="12">
        <f t="shared" si="31"/>
        <v>25.767000000000017</v>
      </c>
      <c r="G81" s="13">
        <f t="shared" si="33"/>
        <v>6.4752066115703286</v>
      </c>
      <c r="H81" s="12">
        <f t="shared" si="49"/>
        <v>17.620833333333334</v>
      </c>
      <c r="I81" s="13">
        <f t="shared" si="50"/>
        <v>19.069624999999998</v>
      </c>
      <c r="J81" s="13">
        <f t="shared" si="34"/>
        <v>8.22203830692834</v>
      </c>
      <c r="K81" s="36">
        <v>15.3</v>
      </c>
      <c r="L81" s="12">
        <f t="shared" si="32"/>
        <v>16.800000000000011</v>
      </c>
      <c r="M81" s="13">
        <f t="shared" si="35"/>
        <v>9.8039215686275298</v>
      </c>
      <c r="N81" s="12">
        <f t="shared" si="51"/>
        <v>10.233333333333333</v>
      </c>
      <c r="O81" s="13">
        <f t="shared" si="51"/>
        <v>12.433333333333332</v>
      </c>
      <c r="P81" s="13">
        <f t="shared" si="44"/>
        <v>21.498371335504871</v>
      </c>
      <c r="R81" s="36">
        <v>24.2</v>
      </c>
      <c r="S81" s="12">
        <f t="shared" si="36"/>
        <v>26.087040000000016</v>
      </c>
      <c r="T81" s="13">
        <f t="shared" si="37"/>
        <v>7.797685950413296</v>
      </c>
      <c r="U81" s="12">
        <f t="shared" si="52"/>
        <v>17.620833333333334</v>
      </c>
      <c r="V81" s="13">
        <f t="shared" si="53"/>
        <v>19.306479999999997</v>
      </c>
      <c r="W81" s="13">
        <f t="shared" si="45"/>
        <v>9.5662142350437307</v>
      </c>
      <c r="Y81" s="36">
        <v>24.2</v>
      </c>
      <c r="Z81" s="12">
        <f t="shared" si="38"/>
        <v>25.454520000000016</v>
      </c>
      <c r="AA81" s="13">
        <f t="shared" si="39"/>
        <v>5.1839669421488281</v>
      </c>
      <c r="AB81" s="12">
        <f t="shared" si="54"/>
        <v>17.620833333333334</v>
      </c>
      <c r="AC81" s="13">
        <f t="shared" si="55"/>
        <v>18.838365</v>
      </c>
      <c r="AD81" s="13">
        <f t="shared" si="46"/>
        <v>6.9096145660912782</v>
      </c>
      <c r="AF81" s="36">
        <v>15.3</v>
      </c>
      <c r="AG81" s="12">
        <f t="shared" si="40"/>
        <v>16.968000000000011</v>
      </c>
      <c r="AH81" s="13">
        <f t="shared" si="41"/>
        <v>10.901960784313786</v>
      </c>
      <c r="AI81" s="12">
        <f t="shared" si="56"/>
        <v>10.233333333333333</v>
      </c>
      <c r="AJ81" s="13">
        <f t="shared" si="57"/>
        <v>12.557666666666664</v>
      </c>
      <c r="AK81" s="13">
        <f t="shared" si="47"/>
        <v>22.713355048859924</v>
      </c>
      <c r="AM81" s="36">
        <v>15.3</v>
      </c>
      <c r="AN81" s="12">
        <f t="shared" si="42"/>
        <v>16.632000000000012</v>
      </c>
      <c r="AO81" s="13">
        <f t="shared" si="43"/>
        <v>8.705882352941245</v>
      </c>
      <c r="AP81" s="12">
        <f t="shared" si="58"/>
        <v>10.233333333333333</v>
      </c>
      <c r="AQ81" s="13">
        <f t="shared" si="59"/>
        <v>12.308999999999999</v>
      </c>
      <c r="AR81" s="13">
        <f t="shared" si="48"/>
        <v>20.283387622149831</v>
      </c>
    </row>
    <row r="82" spans="1:44">
      <c r="A82" s="1">
        <v>2018</v>
      </c>
      <c r="B82" s="1">
        <v>6</v>
      </c>
      <c r="D82" s="38">
        <v>74.7</v>
      </c>
      <c r="E82" s="36">
        <v>27.2</v>
      </c>
      <c r="F82" s="12">
        <f t="shared" si="31"/>
        <v>32.822250000000011</v>
      </c>
      <c r="G82" s="13">
        <f t="shared" si="33"/>
        <v>20.670036764705941</v>
      </c>
      <c r="H82" s="12">
        <f t="shared" si="49"/>
        <v>17.304166666666664</v>
      </c>
      <c r="I82" s="13">
        <f t="shared" si="50"/>
        <v>18.46890625</v>
      </c>
      <c r="J82" s="13">
        <f t="shared" si="34"/>
        <v>6.7309776065495015</v>
      </c>
      <c r="K82" s="36">
        <v>16.8</v>
      </c>
      <c r="L82" s="12">
        <f t="shared" si="32"/>
        <v>21.400000000000006</v>
      </c>
      <c r="M82" s="13">
        <f t="shared" si="35"/>
        <v>27.380952380952422</v>
      </c>
      <c r="N82" s="12">
        <f t="shared" si="51"/>
        <v>9.966666666666665</v>
      </c>
      <c r="O82" s="13">
        <f t="shared" si="51"/>
        <v>12.041666666666666</v>
      </c>
      <c r="P82" s="13">
        <f t="shared" si="44"/>
        <v>20.819397993311057</v>
      </c>
      <c r="R82" s="36">
        <v>27.2</v>
      </c>
      <c r="S82" s="12">
        <f t="shared" si="36"/>
        <v>33.229920000000007</v>
      </c>
      <c r="T82" s="13">
        <f t="shared" si="37"/>
        <v>22.168823529411782</v>
      </c>
      <c r="U82" s="12">
        <f t="shared" si="52"/>
        <v>17.304166666666664</v>
      </c>
      <c r="V82" s="13">
        <f t="shared" si="53"/>
        <v>18.6983</v>
      </c>
      <c r="W82" s="13">
        <f t="shared" si="45"/>
        <v>8.0566337587286512</v>
      </c>
      <c r="Y82" s="36">
        <v>27.2</v>
      </c>
      <c r="Z82" s="12">
        <f t="shared" si="38"/>
        <v>32.424210000000009</v>
      </c>
      <c r="AA82" s="13">
        <f t="shared" si="39"/>
        <v>19.206654411764745</v>
      </c>
      <c r="AB82" s="12">
        <f t="shared" si="54"/>
        <v>17.304166666666664</v>
      </c>
      <c r="AC82" s="13">
        <f t="shared" si="55"/>
        <v>18.244931249999997</v>
      </c>
      <c r="AD82" s="13">
        <f t="shared" si="46"/>
        <v>5.4366361666265277</v>
      </c>
      <c r="AF82" s="36">
        <v>16.8</v>
      </c>
      <c r="AG82" s="12">
        <f t="shared" si="40"/>
        <v>21.614000000000004</v>
      </c>
      <c r="AH82" s="13">
        <f t="shared" si="41"/>
        <v>28.654761904761926</v>
      </c>
      <c r="AI82" s="12">
        <f t="shared" si="56"/>
        <v>9.966666666666665</v>
      </c>
      <c r="AJ82" s="13">
        <f t="shared" si="57"/>
        <v>12.162083333333333</v>
      </c>
      <c r="AK82" s="13">
        <f t="shared" si="47"/>
        <v>22.027591973244171</v>
      </c>
      <c r="AM82" s="36">
        <v>16.8</v>
      </c>
      <c r="AN82" s="12">
        <f t="shared" si="42"/>
        <v>21.186000000000007</v>
      </c>
      <c r="AO82" s="13">
        <f t="shared" si="43"/>
        <v>26.10714285714289</v>
      </c>
      <c r="AP82" s="12">
        <f t="shared" si="58"/>
        <v>9.966666666666665</v>
      </c>
      <c r="AQ82" s="13">
        <f t="shared" si="59"/>
        <v>11.921250000000001</v>
      </c>
      <c r="AR82" s="13">
        <f t="shared" si="48"/>
        <v>19.611204013377943</v>
      </c>
    </row>
    <row r="83" spans="1:44">
      <c r="A83" s="1">
        <v>2018</v>
      </c>
      <c r="B83" s="1">
        <v>7</v>
      </c>
      <c r="D83" s="38">
        <v>72.3</v>
      </c>
      <c r="E83" s="36">
        <v>9.8000000000000007</v>
      </c>
      <c r="F83" s="12">
        <f t="shared" si="31"/>
        <v>25.460249999999991</v>
      </c>
      <c r="G83" s="13">
        <f t="shared" si="33"/>
        <v>159.79846938775501</v>
      </c>
      <c r="H83" s="12">
        <f t="shared" si="49"/>
        <v>17.029166666666665</v>
      </c>
      <c r="I83" s="13">
        <f t="shared" si="50"/>
        <v>18.46890625</v>
      </c>
      <c r="J83" s="13">
        <f t="shared" si="34"/>
        <v>8.4545510154147507</v>
      </c>
      <c r="K83" s="36">
        <v>3.5</v>
      </c>
      <c r="L83" s="12">
        <f t="shared" si="32"/>
        <v>16.599999999999994</v>
      </c>
      <c r="M83" s="13">
        <f t="shared" si="35"/>
        <v>374.28571428571411</v>
      </c>
      <c r="N83" s="12">
        <f t="shared" si="51"/>
        <v>9.8791666666666647</v>
      </c>
      <c r="O83" s="13">
        <f t="shared" si="51"/>
        <v>12.041666666666666</v>
      </c>
      <c r="P83" s="13">
        <f t="shared" si="44"/>
        <v>21.889498102066668</v>
      </c>
      <c r="R83" s="36">
        <v>9.8000000000000007</v>
      </c>
      <c r="S83" s="12">
        <f t="shared" si="36"/>
        <v>25.776479999999989</v>
      </c>
      <c r="T83" s="13">
        <f t="shared" si="37"/>
        <v>163.02530612244885</v>
      </c>
      <c r="U83" s="12">
        <f t="shared" si="52"/>
        <v>17.029166666666665</v>
      </c>
      <c r="V83" s="13">
        <f t="shared" si="53"/>
        <v>18.698299999999996</v>
      </c>
      <c r="W83" s="13">
        <f t="shared" si="45"/>
        <v>9.8016148764374691</v>
      </c>
      <c r="Y83" s="36">
        <v>9.8000000000000007</v>
      </c>
      <c r="Z83" s="12">
        <f t="shared" si="38"/>
        <v>25.151489999999992</v>
      </c>
      <c r="AA83" s="13">
        <f t="shared" si="39"/>
        <v>156.64785714285705</v>
      </c>
      <c r="AB83" s="12">
        <f t="shared" si="54"/>
        <v>17.029166666666665</v>
      </c>
      <c r="AC83" s="13">
        <f t="shared" si="55"/>
        <v>18.24493125</v>
      </c>
      <c r="AD83" s="13">
        <f t="shared" si="46"/>
        <v>7.1393075605578673</v>
      </c>
      <c r="AF83" s="36">
        <v>3.5</v>
      </c>
      <c r="AG83" s="12">
        <f t="shared" si="40"/>
        <v>16.765999999999995</v>
      </c>
      <c r="AH83" s="13">
        <f t="shared" si="41"/>
        <v>379.0285714285713</v>
      </c>
      <c r="AI83" s="12">
        <f t="shared" si="56"/>
        <v>9.8791666666666647</v>
      </c>
      <c r="AJ83" s="13">
        <f t="shared" si="57"/>
        <v>12.162083333333333</v>
      </c>
      <c r="AK83" s="13">
        <f t="shared" si="47"/>
        <v>23.108393083087321</v>
      </c>
      <c r="AM83" s="36">
        <v>3.5</v>
      </c>
      <c r="AN83" s="12">
        <f t="shared" si="42"/>
        <v>16.433999999999994</v>
      </c>
      <c r="AO83" s="13">
        <f t="shared" si="43"/>
        <v>369.54285714285697</v>
      </c>
      <c r="AP83" s="12">
        <f t="shared" si="58"/>
        <v>9.8791666666666647</v>
      </c>
      <c r="AQ83" s="13">
        <f t="shared" si="59"/>
        <v>11.921250000000001</v>
      </c>
      <c r="AR83" s="13">
        <f t="shared" si="48"/>
        <v>20.670603121046</v>
      </c>
    </row>
    <row r="84" spans="1:44">
      <c r="A84" s="1">
        <v>2018</v>
      </c>
      <c r="B84" s="1">
        <v>8</v>
      </c>
      <c r="D84" s="38">
        <v>70.8</v>
      </c>
      <c r="E84" s="36">
        <v>23.6</v>
      </c>
      <c r="F84" s="12">
        <f t="shared" si="31"/>
        <v>20.858999999999991</v>
      </c>
      <c r="G84" s="13">
        <f t="shared" si="33"/>
        <v>-11.614406779661053</v>
      </c>
      <c r="H84" s="12">
        <f t="shared" si="49"/>
        <v>16.216666666666669</v>
      </c>
      <c r="I84" s="13">
        <f t="shared" si="50"/>
        <v>18.494468749999999</v>
      </c>
      <c r="J84" s="13">
        <f t="shared" si="34"/>
        <v>14.046056012332969</v>
      </c>
      <c r="K84" s="36">
        <v>12</v>
      </c>
      <c r="L84" s="12">
        <f t="shared" si="32"/>
        <v>13.599999999999994</v>
      </c>
      <c r="M84" s="13">
        <f t="shared" si="35"/>
        <v>13.333333333333286</v>
      </c>
      <c r="N84" s="12">
        <f t="shared" si="51"/>
        <v>9.4374999999999982</v>
      </c>
      <c r="O84" s="13">
        <f t="shared" si="51"/>
        <v>12.058333333333332</v>
      </c>
      <c r="P84" s="13">
        <f t="shared" si="44"/>
        <v>27.770419426048562</v>
      </c>
      <c r="R84" s="36">
        <v>23.6</v>
      </c>
      <c r="S84" s="12">
        <f t="shared" si="36"/>
        <v>21.118079999999992</v>
      </c>
      <c r="T84" s="13">
        <f t="shared" si="37"/>
        <v>-10.516610169491571</v>
      </c>
      <c r="U84" s="12">
        <f t="shared" si="52"/>
        <v>16.216666666666669</v>
      </c>
      <c r="V84" s="13">
        <f t="shared" si="53"/>
        <v>18.72418</v>
      </c>
      <c r="W84" s="13">
        <f t="shared" si="45"/>
        <v>15.462569373072952</v>
      </c>
      <c r="Y84" s="36">
        <v>23.6</v>
      </c>
      <c r="Z84" s="12">
        <f t="shared" si="38"/>
        <v>20.606039999999993</v>
      </c>
      <c r="AA84" s="13">
        <f t="shared" si="39"/>
        <v>-12.686271186440706</v>
      </c>
      <c r="AB84" s="12">
        <f t="shared" si="54"/>
        <v>16.216666666666669</v>
      </c>
      <c r="AC84" s="13">
        <f t="shared" si="55"/>
        <v>18.270183749999998</v>
      </c>
      <c r="AD84" s="13">
        <f t="shared" si="46"/>
        <v>12.66300359712227</v>
      </c>
      <c r="AF84" s="36">
        <v>12</v>
      </c>
      <c r="AG84" s="12">
        <f t="shared" si="40"/>
        <v>13.735999999999994</v>
      </c>
      <c r="AH84" s="13">
        <f t="shared" si="41"/>
        <v>14.466666666666612</v>
      </c>
      <c r="AI84" s="12">
        <f t="shared" si="56"/>
        <v>9.4374999999999982</v>
      </c>
      <c r="AJ84" s="13">
        <f t="shared" si="57"/>
        <v>12.178916666666668</v>
      </c>
      <c r="AK84" s="13">
        <f t="shared" si="47"/>
        <v>29.048123620309099</v>
      </c>
      <c r="AM84" s="36">
        <v>12</v>
      </c>
      <c r="AN84" s="12">
        <f t="shared" si="42"/>
        <v>13.463999999999995</v>
      </c>
      <c r="AO84" s="13">
        <f t="shared" si="43"/>
        <v>12.19999999999996</v>
      </c>
      <c r="AP84" s="12">
        <f t="shared" si="58"/>
        <v>9.4374999999999982</v>
      </c>
      <c r="AQ84" s="13">
        <f t="shared" si="59"/>
        <v>11.937749999999999</v>
      </c>
      <c r="AR84" s="13">
        <f t="shared" si="48"/>
        <v>26.492715231788083</v>
      </c>
    </row>
    <row r="85" spans="1:44">
      <c r="A85" s="1">
        <v>2018</v>
      </c>
      <c r="B85" s="1">
        <v>9</v>
      </c>
      <c r="D85" s="38">
        <v>69</v>
      </c>
      <c r="E85" s="36">
        <v>10.199999999999999</v>
      </c>
      <c r="F85" s="12">
        <f t="shared" si="31"/>
        <v>15.337499999999999</v>
      </c>
      <c r="G85" s="13">
        <f t="shared" si="33"/>
        <v>50.367647058823536</v>
      </c>
      <c r="H85" s="12">
        <f t="shared" si="49"/>
        <v>15.895833333333334</v>
      </c>
      <c r="I85" s="13">
        <f t="shared" si="50"/>
        <v>18.737312499999998</v>
      </c>
      <c r="J85" s="13">
        <f t="shared" si="34"/>
        <v>17.875622542595011</v>
      </c>
      <c r="K85" s="35">
        <v>5.6</v>
      </c>
      <c r="L85" s="12">
        <f t="shared" si="32"/>
        <v>10</v>
      </c>
      <c r="M85" s="13">
        <f t="shared" si="35"/>
        <v>78.571428571428584</v>
      </c>
      <c r="N85" s="12">
        <f t="shared" si="51"/>
        <v>9.2666666666666675</v>
      </c>
      <c r="O85" s="13">
        <f t="shared" si="51"/>
        <v>12.216666666666669</v>
      </c>
      <c r="P85" s="13">
        <f t="shared" si="44"/>
        <v>31.834532374100718</v>
      </c>
      <c r="R85" s="36">
        <v>10.199999999999999</v>
      </c>
      <c r="S85" s="12">
        <f t="shared" si="36"/>
        <v>15.527999999999999</v>
      </c>
      <c r="T85" s="13">
        <f t="shared" si="37"/>
        <v>52.235294117647044</v>
      </c>
      <c r="U85" s="12">
        <f t="shared" si="52"/>
        <v>15.895833333333334</v>
      </c>
      <c r="V85" s="13">
        <f t="shared" si="53"/>
        <v>18.970039999999997</v>
      </c>
      <c r="W85" s="13">
        <f t="shared" si="45"/>
        <v>19.339701179554368</v>
      </c>
      <c r="Y85" s="36">
        <v>10.199999999999999</v>
      </c>
      <c r="Z85" s="12">
        <f t="shared" si="38"/>
        <v>15.1515</v>
      </c>
      <c r="AA85" s="13">
        <f t="shared" si="39"/>
        <v>48.54411764705884</v>
      </c>
      <c r="AB85" s="12">
        <f t="shared" si="54"/>
        <v>15.895833333333334</v>
      </c>
      <c r="AC85" s="13">
        <f t="shared" si="55"/>
        <v>18.510082500000003</v>
      </c>
      <c r="AD85" s="13">
        <f t="shared" si="46"/>
        <v>16.446128440366991</v>
      </c>
      <c r="AF85" s="35">
        <v>5.6</v>
      </c>
      <c r="AG85" s="12">
        <f t="shared" si="40"/>
        <v>10.1</v>
      </c>
      <c r="AH85" s="13">
        <f t="shared" si="41"/>
        <v>80.357142857142861</v>
      </c>
      <c r="AI85" s="12">
        <f t="shared" si="56"/>
        <v>9.2666666666666675</v>
      </c>
      <c r="AJ85" s="13">
        <f t="shared" si="57"/>
        <v>12.338833333333334</v>
      </c>
      <c r="AK85" s="13">
        <f t="shared" si="47"/>
        <v>33.152877697841717</v>
      </c>
      <c r="AM85" s="35">
        <v>5.6</v>
      </c>
      <c r="AN85" s="12">
        <f t="shared" si="42"/>
        <v>9.9</v>
      </c>
      <c r="AO85" s="13">
        <f t="shared" si="43"/>
        <v>76.785714285714306</v>
      </c>
      <c r="AP85" s="12">
        <f t="shared" si="58"/>
        <v>9.2666666666666675</v>
      </c>
      <c r="AQ85" s="13">
        <f t="shared" si="59"/>
        <v>12.094500000000002</v>
      </c>
      <c r="AR85" s="13">
        <f t="shared" si="48"/>
        <v>30.516187050359719</v>
      </c>
    </row>
    <row r="86" spans="1:44">
      <c r="A86" s="1">
        <v>2018</v>
      </c>
      <c r="B86" s="1">
        <v>10</v>
      </c>
      <c r="D86" s="37">
        <v>69.099999999999994</v>
      </c>
      <c r="E86" s="35">
        <v>12.4</v>
      </c>
      <c r="F86" s="12">
        <f t="shared" si="31"/>
        <v>15.644249999999982</v>
      </c>
      <c r="G86" s="13">
        <f t="shared" si="33"/>
        <v>26.163306451612755</v>
      </c>
      <c r="H86" s="12">
        <f t="shared" si="49"/>
        <v>16.054166666666671</v>
      </c>
      <c r="I86" s="13">
        <f t="shared" si="50"/>
        <v>19.453062500000001</v>
      </c>
      <c r="J86" s="13">
        <f t="shared" si="34"/>
        <v>21.17142486374253</v>
      </c>
      <c r="K86" s="35">
        <v>8.5</v>
      </c>
      <c r="L86" s="12">
        <f t="shared" si="32"/>
        <v>10.199999999999989</v>
      </c>
      <c r="M86" s="13">
        <f t="shared" si="35"/>
        <v>19.999999999999858</v>
      </c>
      <c r="N86" s="12">
        <f t="shared" si="51"/>
        <v>9.533333333333335</v>
      </c>
      <c r="O86" s="13">
        <f t="shared" si="51"/>
        <v>12.683333333333335</v>
      </c>
      <c r="P86" s="13">
        <f t="shared" si="44"/>
        <v>33.041958041958054</v>
      </c>
      <c r="R86" s="35">
        <v>12.4</v>
      </c>
      <c r="S86" s="12">
        <f t="shared" si="36"/>
        <v>15.838559999999982</v>
      </c>
      <c r="T86" s="13">
        <f t="shared" si="37"/>
        <v>27.730322580645009</v>
      </c>
      <c r="U86" s="12">
        <f t="shared" si="52"/>
        <v>16.054166666666671</v>
      </c>
      <c r="V86" s="13">
        <f t="shared" si="53"/>
        <v>19.694679999999998</v>
      </c>
      <c r="W86" s="13">
        <f t="shared" si="45"/>
        <v>22.67643913833372</v>
      </c>
      <c r="Y86" s="35">
        <v>12.4</v>
      </c>
      <c r="Z86" s="12">
        <f t="shared" si="38"/>
        <v>15.454529999999982</v>
      </c>
      <c r="AA86" s="13">
        <f t="shared" si="39"/>
        <v>24.633306451612754</v>
      </c>
      <c r="AB86" s="12">
        <f t="shared" si="54"/>
        <v>16.054166666666671</v>
      </c>
      <c r="AC86" s="13">
        <f t="shared" si="55"/>
        <v>19.217152500000005</v>
      </c>
      <c r="AD86" s="13">
        <f t="shared" si="46"/>
        <v>19.70196210744875</v>
      </c>
      <c r="AF86" s="35">
        <v>8.5</v>
      </c>
      <c r="AG86" s="12">
        <f t="shared" si="40"/>
        <v>10.301999999999989</v>
      </c>
      <c r="AH86" s="13">
        <f t="shared" si="41"/>
        <v>21.199999999999861</v>
      </c>
      <c r="AI86" s="12">
        <f t="shared" si="56"/>
        <v>9.533333333333335</v>
      </c>
      <c r="AJ86" s="13">
        <f t="shared" si="57"/>
        <v>12.810166666666667</v>
      </c>
      <c r="AK86" s="13">
        <f t="shared" si="47"/>
        <v>34.372377622377627</v>
      </c>
      <c r="AM86" s="35">
        <v>8.5</v>
      </c>
      <c r="AN86" s="12">
        <f t="shared" si="42"/>
        <v>10.097999999999988</v>
      </c>
      <c r="AO86" s="13">
        <f t="shared" si="43"/>
        <v>18.799999999999855</v>
      </c>
      <c r="AP86" s="12">
        <f t="shared" si="58"/>
        <v>9.533333333333335</v>
      </c>
      <c r="AQ86" s="13">
        <f t="shared" si="59"/>
        <v>12.556500000000002</v>
      </c>
      <c r="AR86" s="13">
        <f t="shared" si="48"/>
        <v>31.711538461538453</v>
      </c>
    </row>
    <row r="87" spans="1:44">
      <c r="A87" s="1">
        <v>2018</v>
      </c>
      <c r="B87" s="1">
        <v>11</v>
      </c>
      <c r="D87" s="37">
        <v>67.400000000000006</v>
      </c>
      <c r="E87" s="35">
        <v>13.2</v>
      </c>
      <c r="F87" s="12">
        <f t="shared" si="31"/>
        <v>10.429500000000017</v>
      </c>
      <c r="G87" s="13">
        <f t="shared" si="33"/>
        <v>-20.988636363636232</v>
      </c>
      <c r="H87" s="12">
        <f t="shared" si="49"/>
        <v>15.591666666666669</v>
      </c>
      <c r="I87" s="13">
        <f t="shared" si="50"/>
        <v>19.810937499999998</v>
      </c>
      <c r="J87" s="13">
        <f t="shared" si="34"/>
        <v>27.061063602351652</v>
      </c>
      <c r="K87" s="35">
        <v>7.7</v>
      </c>
      <c r="L87" s="12">
        <f t="shared" si="32"/>
        <v>6.8000000000000114</v>
      </c>
      <c r="M87" s="13">
        <f t="shared" si="35"/>
        <v>-11.688311688311543</v>
      </c>
      <c r="N87" s="12">
        <f t="shared" si="51"/>
        <v>9.4458333333333346</v>
      </c>
      <c r="O87" s="13">
        <f t="shared" si="51"/>
        <v>12.916666666666666</v>
      </c>
      <c r="P87" s="13">
        <f t="shared" si="44"/>
        <v>36.744596382884851</v>
      </c>
      <c r="R87" s="35">
        <v>13.2</v>
      </c>
      <c r="S87" s="12">
        <f t="shared" si="36"/>
        <v>10.559040000000017</v>
      </c>
      <c r="T87" s="13">
        <f t="shared" si="37"/>
        <v>-20.007272727272593</v>
      </c>
      <c r="U87" s="12">
        <f t="shared" si="52"/>
        <v>15.591666666666669</v>
      </c>
      <c r="V87" s="13">
        <f t="shared" si="53"/>
        <v>20.057000000000002</v>
      </c>
      <c r="W87" s="13">
        <f t="shared" si="45"/>
        <v>28.639230358097279</v>
      </c>
      <c r="Y87" s="35">
        <v>13.2</v>
      </c>
      <c r="Z87" s="12">
        <f t="shared" si="38"/>
        <v>10.303020000000018</v>
      </c>
      <c r="AA87" s="13">
        <f t="shared" si="39"/>
        <v>-21.946818181818045</v>
      </c>
      <c r="AB87" s="12">
        <f t="shared" si="54"/>
        <v>15.591666666666669</v>
      </c>
      <c r="AC87" s="13">
        <f t="shared" si="55"/>
        <v>19.570687500000002</v>
      </c>
      <c r="AD87" s="13">
        <f t="shared" si="46"/>
        <v>25.520176376269376</v>
      </c>
      <c r="AF87" s="35">
        <v>7.7</v>
      </c>
      <c r="AG87" s="12">
        <f t="shared" si="40"/>
        <v>6.8680000000000119</v>
      </c>
      <c r="AH87" s="13">
        <f t="shared" si="41"/>
        <v>-10.805194805194645</v>
      </c>
      <c r="AI87" s="12">
        <f t="shared" si="56"/>
        <v>9.4458333333333346</v>
      </c>
      <c r="AJ87" s="13">
        <f t="shared" si="57"/>
        <v>13.045833333333334</v>
      </c>
      <c r="AK87" s="13">
        <f t="shared" si="47"/>
        <v>38.112042346713707</v>
      </c>
      <c r="AM87" s="35">
        <v>7.7</v>
      </c>
      <c r="AN87" s="12">
        <f t="shared" si="42"/>
        <v>6.7320000000000109</v>
      </c>
      <c r="AO87" s="13">
        <f t="shared" si="43"/>
        <v>-12.571428571428427</v>
      </c>
      <c r="AP87" s="12">
        <f t="shared" si="58"/>
        <v>9.4458333333333346</v>
      </c>
      <c r="AQ87" s="13">
        <f t="shared" si="59"/>
        <v>12.787500000000001</v>
      </c>
      <c r="AR87" s="13">
        <f t="shared" si="48"/>
        <v>35.377150419056022</v>
      </c>
    </row>
    <row r="88" spans="1:44">
      <c r="A88" s="1">
        <v>2018</v>
      </c>
      <c r="B88" s="1">
        <v>12</v>
      </c>
      <c r="D88" s="37">
        <v>67.8</v>
      </c>
      <c r="E88" s="35">
        <v>12.4</v>
      </c>
      <c r="F88" s="12">
        <f t="shared" si="31"/>
        <v>11.656499999999991</v>
      </c>
      <c r="G88" s="13">
        <f t="shared" si="33"/>
        <v>-5.9959677419355586</v>
      </c>
      <c r="H88" s="12">
        <f t="shared" si="49"/>
        <v>14.870833333333332</v>
      </c>
      <c r="I88" s="13">
        <f t="shared" si="50"/>
        <v>19.299687500000001</v>
      </c>
      <c r="J88" s="13">
        <f t="shared" si="34"/>
        <v>29.782151863267046</v>
      </c>
      <c r="K88" s="35">
        <v>9.1</v>
      </c>
      <c r="L88" s="12">
        <f t="shared" si="32"/>
        <v>7.5999999999999943</v>
      </c>
      <c r="M88" s="13">
        <f t="shared" si="35"/>
        <v>-16.483516483516553</v>
      </c>
      <c r="N88" s="12">
        <f t="shared" si="51"/>
        <v>8.9208333333333343</v>
      </c>
      <c r="O88" s="13">
        <f t="shared" si="51"/>
        <v>12.583333333333334</v>
      </c>
      <c r="P88" s="13">
        <f t="shared" si="44"/>
        <v>41.055581503970103</v>
      </c>
      <c r="R88" s="35">
        <v>12.4</v>
      </c>
      <c r="S88" s="12">
        <f t="shared" si="36"/>
        <v>11.801279999999991</v>
      </c>
      <c r="T88" s="13">
        <f t="shared" si="37"/>
        <v>-4.8283870967742644</v>
      </c>
      <c r="U88" s="12">
        <f t="shared" si="52"/>
        <v>14.870833333333332</v>
      </c>
      <c r="V88" s="13">
        <f t="shared" si="53"/>
        <v>19.539399999999997</v>
      </c>
      <c r="W88" s="13">
        <f t="shared" si="45"/>
        <v>31.394115998879215</v>
      </c>
      <c r="Y88" s="35">
        <v>12.4</v>
      </c>
      <c r="Z88" s="12">
        <f t="shared" si="38"/>
        <v>11.515139999999992</v>
      </c>
      <c r="AA88" s="13">
        <f t="shared" si="39"/>
        <v>-7.1359677419355592</v>
      </c>
      <c r="AB88" s="12">
        <f t="shared" si="54"/>
        <v>14.870833333333332</v>
      </c>
      <c r="AC88" s="13">
        <f t="shared" si="55"/>
        <v>19.065637499999998</v>
      </c>
      <c r="AD88" s="13">
        <f t="shared" si="46"/>
        <v>28.208265620622029</v>
      </c>
      <c r="AF88" s="35">
        <v>9.1</v>
      </c>
      <c r="AG88" s="12">
        <f t="shared" si="40"/>
        <v>7.6759999999999939</v>
      </c>
      <c r="AH88" s="13">
        <f t="shared" si="41"/>
        <v>-15.648351648351706</v>
      </c>
      <c r="AI88" s="12">
        <f t="shared" si="56"/>
        <v>8.9208333333333343</v>
      </c>
      <c r="AJ88" s="13">
        <f t="shared" si="57"/>
        <v>12.709166666666667</v>
      </c>
      <c r="AK88" s="13">
        <f t="shared" si="47"/>
        <v>42.466137319009789</v>
      </c>
      <c r="AM88" s="35">
        <v>9.1</v>
      </c>
      <c r="AN88" s="12">
        <f t="shared" si="42"/>
        <v>7.5239999999999947</v>
      </c>
      <c r="AO88" s="13">
        <f t="shared" si="43"/>
        <v>-17.318681318681371</v>
      </c>
      <c r="AP88" s="12">
        <f t="shared" si="58"/>
        <v>8.9208333333333343</v>
      </c>
      <c r="AQ88" s="13">
        <f t="shared" si="59"/>
        <v>12.457500000000001</v>
      </c>
      <c r="AR88" s="13">
        <f t="shared" si="48"/>
        <v>39.645025688930389</v>
      </c>
    </row>
    <row r="89" spans="1:44">
      <c r="A89" s="1">
        <v>2019</v>
      </c>
      <c r="B89" s="1">
        <v>1</v>
      </c>
      <c r="D89" s="37">
        <v>69.2</v>
      </c>
      <c r="E89" s="35">
        <v>13.8</v>
      </c>
      <c r="F89" s="12">
        <f t="shared" si="31"/>
        <v>15.951000000000008</v>
      </c>
      <c r="G89" s="13">
        <f t="shared" si="33"/>
        <v>15.586956521739182</v>
      </c>
      <c r="H89" s="12">
        <f t="shared" si="49"/>
        <v>14.508333333333331</v>
      </c>
      <c r="I89" s="13">
        <f t="shared" si="50"/>
        <v>18.353874999999999</v>
      </c>
      <c r="J89" s="13">
        <f t="shared" si="34"/>
        <v>26.505743825387725</v>
      </c>
      <c r="K89" s="35">
        <v>9.6999999999999993</v>
      </c>
      <c r="L89" s="12">
        <f t="shared" si="32"/>
        <v>10.400000000000006</v>
      </c>
      <c r="M89" s="13">
        <f t="shared" si="35"/>
        <v>7.2164948453608844</v>
      </c>
      <c r="N89" s="12">
        <f t="shared" si="51"/>
        <v>8.5041666666666682</v>
      </c>
      <c r="O89" s="13">
        <f t="shared" si="51"/>
        <v>11.966666666666669</v>
      </c>
      <c r="P89" s="13">
        <f t="shared" si="44"/>
        <v>40.715335619794217</v>
      </c>
      <c r="R89" s="35">
        <v>13.8</v>
      </c>
      <c r="S89" s="12">
        <f t="shared" si="36"/>
        <v>16.149120000000007</v>
      </c>
      <c r="T89" s="13">
        <f t="shared" si="37"/>
        <v>17.022608695652224</v>
      </c>
      <c r="U89" s="12">
        <f t="shared" si="52"/>
        <v>14.508333333333331</v>
      </c>
      <c r="V89" s="13">
        <f t="shared" si="53"/>
        <v>18.58184</v>
      </c>
      <c r="W89" s="13">
        <f t="shared" si="45"/>
        <v>28.077013210798413</v>
      </c>
      <c r="Y89" s="35">
        <v>13.8</v>
      </c>
      <c r="Z89" s="12">
        <f t="shared" si="38"/>
        <v>15.757560000000009</v>
      </c>
      <c r="AA89" s="13">
        <f t="shared" si="39"/>
        <v>14.185217391304406</v>
      </c>
      <c r="AB89" s="12">
        <f t="shared" si="54"/>
        <v>14.508333333333331</v>
      </c>
      <c r="AC89" s="13">
        <f t="shared" si="55"/>
        <v>18.131295000000001</v>
      </c>
      <c r="AD89" s="13">
        <f t="shared" si="46"/>
        <v>24.971591039632429</v>
      </c>
      <c r="AF89" s="35">
        <v>9.6999999999999993</v>
      </c>
      <c r="AG89" s="12">
        <f t="shared" si="40"/>
        <v>10.504000000000007</v>
      </c>
      <c r="AH89" s="13">
        <f t="shared" si="41"/>
        <v>8.288659793814503</v>
      </c>
      <c r="AI89" s="12">
        <f t="shared" si="56"/>
        <v>8.5041666666666682</v>
      </c>
      <c r="AJ89" s="13">
        <f t="shared" si="57"/>
        <v>12.086333333333334</v>
      </c>
      <c r="AK89" s="13">
        <f t="shared" si="47"/>
        <v>42.122488975992127</v>
      </c>
      <c r="AM89" s="35">
        <v>9.6999999999999993</v>
      </c>
      <c r="AN89" s="12">
        <f t="shared" si="42"/>
        <v>10.296000000000005</v>
      </c>
      <c r="AO89" s="13">
        <f t="shared" si="43"/>
        <v>6.1443298969072799</v>
      </c>
      <c r="AP89" s="12">
        <f t="shared" si="58"/>
        <v>8.5041666666666682</v>
      </c>
      <c r="AQ89" s="13">
        <f t="shared" si="59"/>
        <v>11.847</v>
      </c>
      <c r="AR89" s="13">
        <f t="shared" si="48"/>
        <v>39.308182263596251</v>
      </c>
    </row>
    <row r="90" spans="1:44">
      <c r="A90" s="1">
        <v>2019</v>
      </c>
      <c r="B90" s="1">
        <v>2</v>
      </c>
      <c r="D90" s="37">
        <v>68.900000000000006</v>
      </c>
      <c r="E90" s="35">
        <v>7.6</v>
      </c>
      <c r="F90" s="12">
        <f t="shared" si="31"/>
        <v>15.030750000000017</v>
      </c>
      <c r="G90" s="13">
        <f t="shared" si="33"/>
        <v>97.773026315789707</v>
      </c>
      <c r="H90" s="12">
        <f t="shared" si="49"/>
        <v>13.945833333333333</v>
      </c>
      <c r="I90" s="13">
        <f t="shared" si="50"/>
        <v>17.702031250000001</v>
      </c>
      <c r="J90" s="13">
        <f t="shared" si="34"/>
        <v>26.934194801314632</v>
      </c>
      <c r="K90" s="35">
        <v>3.2</v>
      </c>
      <c r="L90" s="12">
        <f t="shared" si="32"/>
        <v>9.8000000000000114</v>
      </c>
      <c r="M90" s="13">
        <f t="shared" si="35"/>
        <v>206.25000000000034</v>
      </c>
      <c r="N90" s="12">
        <f t="shared" si="51"/>
        <v>8.0791666666666657</v>
      </c>
      <c r="O90" s="13">
        <f t="shared" si="51"/>
        <v>11.541666666666666</v>
      </c>
      <c r="P90" s="13">
        <f t="shared" si="44"/>
        <v>42.857142857142861</v>
      </c>
      <c r="R90" s="35">
        <v>7.6</v>
      </c>
      <c r="S90" s="12">
        <f t="shared" si="36"/>
        <v>15.217440000000018</v>
      </c>
      <c r="T90" s="13">
        <f t="shared" si="37"/>
        <v>100.22947368421077</v>
      </c>
      <c r="U90" s="12">
        <f t="shared" si="52"/>
        <v>13.945833333333333</v>
      </c>
      <c r="V90" s="13">
        <f t="shared" si="53"/>
        <v>17.921899999999997</v>
      </c>
      <c r="W90" s="13">
        <f t="shared" si="45"/>
        <v>28.510785778308929</v>
      </c>
      <c r="Y90" s="35">
        <v>7.6</v>
      </c>
      <c r="Z90" s="12">
        <f t="shared" si="38"/>
        <v>14.848470000000017</v>
      </c>
      <c r="AA90" s="13">
        <f t="shared" si="39"/>
        <v>95.374605263158116</v>
      </c>
      <c r="AB90" s="12">
        <f t="shared" si="54"/>
        <v>13.945833333333333</v>
      </c>
      <c r="AC90" s="13">
        <f t="shared" si="55"/>
        <v>17.487356250000001</v>
      </c>
      <c r="AD90" s="13">
        <f t="shared" si="46"/>
        <v>25.394846130863471</v>
      </c>
      <c r="AF90" s="35">
        <v>3.2</v>
      </c>
      <c r="AG90" s="12">
        <f t="shared" si="40"/>
        <v>9.8980000000000121</v>
      </c>
      <c r="AH90" s="13">
        <f t="shared" si="41"/>
        <v>209.31250000000034</v>
      </c>
      <c r="AI90" s="12">
        <f t="shared" si="56"/>
        <v>8.0791666666666657</v>
      </c>
      <c r="AJ90" s="13">
        <f t="shared" si="57"/>
        <v>11.657083333333334</v>
      </c>
      <c r="AK90" s="13">
        <f t="shared" si="47"/>
        <v>44.285714285714306</v>
      </c>
      <c r="AM90" s="35">
        <v>3.2</v>
      </c>
      <c r="AN90" s="12">
        <f t="shared" si="42"/>
        <v>9.7020000000000106</v>
      </c>
      <c r="AO90" s="13">
        <f t="shared" si="43"/>
        <v>203.18750000000028</v>
      </c>
      <c r="AP90" s="12">
        <f t="shared" si="58"/>
        <v>8.0791666666666657</v>
      </c>
      <c r="AQ90" s="13">
        <f t="shared" si="59"/>
        <v>11.426249999999998</v>
      </c>
      <c r="AR90" s="13">
        <f t="shared" si="48"/>
        <v>41.428571428571416</v>
      </c>
    </row>
    <row r="91" spans="1:44">
      <c r="A91" s="1">
        <v>2019</v>
      </c>
      <c r="B91" s="1">
        <v>3</v>
      </c>
      <c r="D91" s="37">
        <v>70.8</v>
      </c>
      <c r="E91" s="35">
        <v>18.8</v>
      </c>
      <c r="F91" s="12">
        <f t="shared" si="31"/>
        <v>20.858999999999991</v>
      </c>
      <c r="G91" s="13">
        <f t="shared" si="33"/>
        <v>10.952127659574401</v>
      </c>
      <c r="H91" s="12">
        <f t="shared" si="49"/>
        <v>13.125</v>
      </c>
      <c r="I91" s="13">
        <f t="shared" si="50"/>
        <v>17.39528125</v>
      </c>
      <c r="J91" s="13">
        <f t="shared" si="34"/>
        <v>32.535476190476174</v>
      </c>
      <c r="K91" s="35">
        <v>11.9</v>
      </c>
      <c r="L91" s="12">
        <f t="shared" si="32"/>
        <v>13.599999999999994</v>
      </c>
      <c r="M91" s="13">
        <f t="shared" si="35"/>
        <v>14.285714285714235</v>
      </c>
      <c r="N91" s="12">
        <f t="shared" si="51"/>
        <v>7.5583333333333327</v>
      </c>
      <c r="O91" s="13">
        <f t="shared" si="51"/>
        <v>11.341666666666669</v>
      </c>
      <c r="P91" s="13">
        <f t="shared" si="44"/>
        <v>50.055126791620751</v>
      </c>
      <c r="R91" s="35">
        <v>18.8</v>
      </c>
      <c r="S91" s="12">
        <f t="shared" si="36"/>
        <v>21.118079999999992</v>
      </c>
      <c r="T91" s="13">
        <f t="shared" si="37"/>
        <v>12.330212765957398</v>
      </c>
      <c r="U91" s="12">
        <f t="shared" si="52"/>
        <v>13.125</v>
      </c>
      <c r="V91" s="13">
        <f t="shared" si="53"/>
        <v>17.611340000000002</v>
      </c>
      <c r="W91" s="13">
        <f t="shared" si="45"/>
        <v>34.1816380952381</v>
      </c>
      <c r="Y91" s="35">
        <v>18.8</v>
      </c>
      <c r="Z91" s="12">
        <f t="shared" si="38"/>
        <v>20.606039999999993</v>
      </c>
      <c r="AA91" s="13">
        <f t="shared" si="39"/>
        <v>9.606595744680817</v>
      </c>
      <c r="AB91" s="12">
        <f t="shared" si="54"/>
        <v>13.125</v>
      </c>
      <c r="AC91" s="13">
        <f t="shared" si="55"/>
        <v>17.184326250000002</v>
      </c>
      <c r="AD91" s="13">
        <f t="shared" si="46"/>
        <v>30.928200000000004</v>
      </c>
      <c r="AF91" s="35">
        <v>11.9</v>
      </c>
      <c r="AG91" s="12">
        <f t="shared" si="40"/>
        <v>13.735999999999994</v>
      </c>
      <c r="AH91" s="13">
        <f t="shared" si="41"/>
        <v>15.428571428571374</v>
      </c>
      <c r="AI91" s="12">
        <f t="shared" si="56"/>
        <v>7.5583333333333327</v>
      </c>
      <c r="AJ91" s="13">
        <f t="shared" si="57"/>
        <v>11.455083333333334</v>
      </c>
      <c r="AK91" s="13">
        <f t="shared" si="47"/>
        <v>51.555678059536945</v>
      </c>
      <c r="AM91" s="35">
        <v>11.9</v>
      </c>
      <c r="AN91" s="12">
        <f t="shared" si="42"/>
        <v>13.463999999999995</v>
      </c>
      <c r="AO91" s="13">
        <f t="shared" si="43"/>
        <v>13.142857142857096</v>
      </c>
      <c r="AP91" s="12">
        <f t="shared" si="58"/>
        <v>7.5583333333333327</v>
      </c>
      <c r="AQ91" s="13">
        <f t="shared" si="59"/>
        <v>11.228250000000001</v>
      </c>
      <c r="AR91" s="13">
        <f t="shared" si="48"/>
        <v>48.554575523704557</v>
      </c>
    </row>
    <row r="92" spans="1:44">
      <c r="A92" s="1">
        <v>2019</v>
      </c>
      <c r="B92" s="1">
        <v>4</v>
      </c>
      <c r="D92" s="37">
        <v>72.900000000000006</v>
      </c>
      <c r="E92" s="35">
        <v>16.899999999999999</v>
      </c>
      <c r="F92" s="12">
        <f t="shared" si="31"/>
        <v>27.300750000000015</v>
      </c>
      <c r="G92" s="13">
        <f t="shared" si="33"/>
        <v>61.542899408284114</v>
      </c>
      <c r="H92" s="12">
        <f t="shared" si="49"/>
        <v>12.683333333333332</v>
      </c>
      <c r="I92" s="13">
        <f t="shared" si="50"/>
        <v>17.088531249999999</v>
      </c>
      <c r="J92" s="13">
        <f t="shared" si="34"/>
        <v>34.732178055190559</v>
      </c>
      <c r="K92" s="35">
        <v>11</v>
      </c>
      <c r="L92" s="12">
        <f t="shared" si="32"/>
        <v>17.800000000000011</v>
      </c>
      <c r="M92" s="13">
        <f t="shared" si="35"/>
        <v>61.818181818181927</v>
      </c>
      <c r="N92" s="12">
        <f t="shared" si="51"/>
        <v>7.2124999999999995</v>
      </c>
      <c r="O92" s="13">
        <f t="shared" si="51"/>
        <v>11.141666666666667</v>
      </c>
      <c r="P92" s="13">
        <f t="shared" si="44"/>
        <v>54.477180820335093</v>
      </c>
      <c r="R92" s="35">
        <v>16.899999999999999</v>
      </c>
      <c r="S92" s="12">
        <f t="shared" si="36"/>
        <v>27.639840000000017</v>
      </c>
      <c r="T92" s="13">
        <f t="shared" si="37"/>
        <v>63.549349112426171</v>
      </c>
      <c r="U92" s="12">
        <f t="shared" si="52"/>
        <v>12.683333333333332</v>
      </c>
      <c r="V92" s="13">
        <f t="shared" si="53"/>
        <v>17.300780000000007</v>
      </c>
      <c r="W92" s="13">
        <f t="shared" si="45"/>
        <v>36.405624178712287</v>
      </c>
      <c r="Y92" s="35">
        <v>16.899999999999999</v>
      </c>
      <c r="Z92" s="12">
        <f t="shared" si="38"/>
        <v>26.969670000000018</v>
      </c>
      <c r="AA92" s="13">
        <f t="shared" si="39"/>
        <v>59.583846153846281</v>
      </c>
      <c r="AB92" s="12">
        <f t="shared" si="54"/>
        <v>12.683333333333332</v>
      </c>
      <c r="AC92" s="13">
        <f t="shared" si="55"/>
        <v>16.881296250000002</v>
      </c>
      <c r="AD92" s="13">
        <f t="shared" si="46"/>
        <v>33.09826215505916</v>
      </c>
      <c r="AF92" s="35">
        <v>11</v>
      </c>
      <c r="AG92" s="12">
        <f t="shared" si="40"/>
        <v>17.978000000000012</v>
      </c>
      <c r="AH92" s="13">
        <f t="shared" si="41"/>
        <v>63.436363636363751</v>
      </c>
      <c r="AI92" s="12">
        <f t="shared" si="56"/>
        <v>7.2124999999999995</v>
      </c>
      <c r="AJ92" s="13">
        <f t="shared" si="57"/>
        <v>11.253083333333334</v>
      </c>
      <c r="AK92" s="13">
        <f t="shared" si="47"/>
        <v>56.021952628538429</v>
      </c>
      <c r="AM92" s="35">
        <v>11</v>
      </c>
      <c r="AN92" s="12">
        <f t="shared" si="42"/>
        <v>17.622000000000011</v>
      </c>
      <c r="AO92" s="13">
        <f t="shared" si="43"/>
        <v>60.200000000000102</v>
      </c>
      <c r="AP92" s="12">
        <f t="shared" si="58"/>
        <v>7.2124999999999995</v>
      </c>
      <c r="AQ92" s="13">
        <f t="shared" si="59"/>
        <v>11.030250000000002</v>
      </c>
      <c r="AR92" s="13">
        <f t="shared" si="48"/>
        <v>52.932409012131757</v>
      </c>
    </row>
    <row r="93" spans="1:44">
      <c r="A93" s="1">
        <v>2019</v>
      </c>
      <c r="B93" s="1">
        <v>5</v>
      </c>
      <c r="D93" s="37">
        <v>72.8</v>
      </c>
      <c r="E93" s="35">
        <v>18.2</v>
      </c>
      <c r="F93" s="12">
        <f t="shared" si="31"/>
        <v>26.993999999999989</v>
      </c>
      <c r="G93" s="13">
        <f t="shared" si="33"/>
        <v>48.318681318681257</v>
      </c>
      <c r="H93" s="12">
        <f t="shared" si="49"/>
        <v>12.404166666666669</v>
      </c>
      <c r="I93" s="13">
        <f t="shared" si="50"/>
        <v>16.986281250000001</v>
      </c>
      <c r="J93" s="13">
        <f t="shared" si="34"/>
        <v>36.940124286194163</v>
      </c>
      <c r="K93" s="35">
        <v>13.4</v>
      </c>
      <c r="L93" s="12">
        <f t="shared" si="32"/>
        <v>17.599999999999994</v>
      </c>
      <c r="M93" s="13">
        <f t="shared" si="35"/>
        <v>31.343283582089498</v>
      </c>
      <c r="N93" s="12">
        <f t="shared" si="51"/>
        <v>6.8833333333333329</v>
      </c>
      <c r="O93" s="13">
        <f t="shared" si="51"/>
        <v>11.075000000000003</v>
      </c>
      <c r="P93" s="13">
        <f t="shared" si="44"/>
        <v>60.89588377723976</v>
      </c>
      <c r="R93" s="35">
        <v>18.2</v>
      </c>
      <c r="S93" s="12">
        <f t="shared" si="36"/>
        <v>27.32927999999999</v>
      </c>
      <c r="T93" s="13">
        <f t="shared" si="37"/>
        <v>50.160879120879088</v>
      </c>
      <c r="U93" s="12">
        <f t="shared" si="52"/>
        <v>12.404166666666669</v>
      </c>
      <c r="V93" s="13">
        <f t="shared" si="53"/>
        <v>17.197260000000004</v>
      </c>
      <c r="W93" s="13">
        <f t="shared" si="45"/>
        <v>38.640994289553248</v>
      </c>
      <c r="Y93" s="35">
        <v>18.2</v>
      </c>
      <c r="Z93" s="12">
        <f t="shared" si="38"/>
        <v>26.66663999999999</v>
      </c>
      <c r="AA93" s="13">
        <f t="shared" si="39"/>
        <v>46.519999999999953</v>
      </c>
      <c r="AB93" s="12">
        <f t="shared" si="54"/>
        <v>12.404166666666669</v>
      </c>
      <c r="AC93" s="13">
        <f t="shared" si="55"/>
        <v>16.780286250000003</v>
      </c>
      <c r="AD93" s="13">
        <f t="shared" si="46"/>
        <v>35.279432314410485</v>
      </c>
      <c r="AF93" s="35">
        <v>13.4</v>
      </c>
      <c r="AG93" s="12">
        <f t="shared" si="40"/>
        <v>17.775999999999993</v>
      </c>
      <c r="AH93" s="13">
        <f t="shared" si="41"/>
        <v>32.656716417910388</v>
      </c>
      <c r="AI93" s="12">
        <f t="shared" si="56"/>
        <v>6.8833333333333329</v>
      </c>
      <c r="AJ93" s="13">
        <f t="shared" si="57"/>
        <v>11.185750000000001</v>
      </c>
      <c r="AK93" s="13">
        <f t="shared" si="47"/>
        <v>62.504842615012137</v>
      </c>
      <c r="AM93" s="35">
        <v>13.4</v>
      </c>
      <c r="AN93" s="12">
        <f t="shared" si="42"/>
        <v>17.423999999999996</v>
      </c>
      <c r="AO93" s="13">
        <f t="shared" si="43"/>
        <v>30.029850746268636</v>
      </c>
      <c r="AP93" s="12">
        <f t="shared" si="58"/>
        <v>6.8833333333333329</v>
      </c>
      <c r="AQ93" s="13">
        <f t="shared" si="59"/>
        <v>10.964250000000002</v>
      </c>
      <c r="AR93" s="13">
        <f t="shared" si="48"/>
        <v>59.286924939467355</v>
      </c>
    </row>
    <row r="94" spans="1:44">
      <c r="A94" s="1">
        <v>2019</v>
      </c>
      <c r="B94" s="1">
        <v>6</v>
      </c>
      <c r="D94" s="37">
        <v>70.3</v>
      </c>
      <c r="E94" s="35">
        <v>15.9</v>
      </c>
      <c r="F94" s="12">
        <f t="shared" si="31"/>
        <v>19.32524999999999</v>
      </c>
      <c r="G94" s="13">
        <f t="shared" si="33"/>
        <v>21.542452830188608</v>
      </c>
      <c r="H94" s="12">
        <f t="shared" si="49"/>
        <v>12.4375</v>
      </c>
      <c r="I94" s="13">
        <f t="shared" si="50"/>
        <v>17.254687499999999</v>
      </c>
      <c r="J94" s="13">
        <f t="shared" si="34"/>
        <v>38.731155778894475</v>
      </c>
      <c r="K94" s="35">
        <v>6.1</v>
      </c>
      <c r="L94" s="12">
        <f t="shared" si="32"/>
        <v>12.599999999999994</v>
      </c>
      <c r="M94" s="13">
        <f t="shared" si="35"/>
        <v>106.55737704918025</v>
      </c>
      <c r="N94" s="12">
        <f t="shared" si="51"/>
        <v>6.6833333333333327</v>
      </c>
      <c r="O94" s="13">
        <f t="shared" si="51"/>
        <v>11.250000000000002</v>
      </c>
      <c r="P94" s="13">
        <f t="shared" si="44"/>
        <v>68.329177057356674</v>
      </c>
      <c r="R94" s="35">
        <v>15.9</v>
      </c>
      <c r="S94" s="12">
        <f t="shared" si="36"/>
        <v>19.565279999999991</v>
      </c>
      <c r="T94" s="13">
        <f t="shared" si="37"/>
        <v>23.052075471698046</v>
      </c>
      <c r="U94" s="12">
        <f t="shared" si="52"/>
        <v>12.4375</v>
      </c>
      <c r="V94" s="13">
        <f t="shared" si="53"/>
        <v>17.469000000000005</v>
      </c>
      <c r="W94" s="13">
        <f t="shared" si="45"/>
        <v>40.454271356783977</v>
      </c>
      <c r="Y94" s="35">
        <v>15.9</v>
      </c>
      <c r="Z94" s="12">
        <f t="shared" si="38"/>
        <v>19.090889999999991</v>
      </c>
      <c r="AA94" s="13">
        <f t="shared" si="39"/>
        <v>20.068490566037681</v>
      </c>
      <c r="AB94" s="12">
        <f t="shared" si="54"/>
        <v>12.4375</v>
      </c>
      <c r="AC94" s="13">
        <f t="shared" si="55"/>
        <v>17.045437500000002</v>
      </c>
      <c r="AD94" s="13">
        <f t="shared" si="46"/>
        <v>37.048743718592988</v>
      </c>
      <c r="AF94" s="35">
        <v>6.1</v>
      </c>
      <c r="AG94" s="12">
        <f t="shared" si="40"/>
        <v>12.725999999999994</v>
      </c>
      <c r="AH94" s="13">
        <f t="shared" si="41"/>
        <v>108.62295081967207</v>
      </c>
      <c r="AI94" s="12">
        <f t="shared" si="56"/>
        <v>6.6833333333333327</v>
      </c>
      <c r="AJ94" s="13">
        <f t="shared" si="57"/>
        <v>11.362499999999999</v>
      </c>
      <c r="AK94" s="13">
        <f t="shared" si="47"/>
        <v>70.012468827930178</v>
      </c>
      <c r="AM94" s="35">
        <v>6.1</v>
      </c>
      <c r="AN94" s="12">
        <f t="shared" si="42"/>
        <v>12.473999999999995</v>
      </c>
      <c r="AO94" s="13">
        <f t="shared" si="43"/>
        <v>104.49180327868842</v>
      </c>
      <c r="AP94" s="12">
        <f t="shared" si="58"/>
        <v>6.6833333333333327</v>
      </c>
      <c r="AQ94" s="13">
        <f t="shared" si="59"/>
        <v>11.137500000000003</v>
      </c>
      <c r="AR94" s="13">
        <f t="shared" si="48"/>
        <v>66.645885286783113</v>
      </c>
    </row>
    <row r="95" spans="1:44">
      <c r="A95" s="1">
        <v>2019</v>
      </c>
      <c r="B95" s="1">
        <v>7</v>
      </c>
      <c r="D95" s="37">
        <v>69.3</v>
      </c>
      <c r="E95" s="35">
        <v>12.4</v>
      </c>
      <c r="F95" s="12">
        <f t="shared" si="31"/>
        <v>16.257749999999991</v>
      </c>
      <c r="G95" s="13">
        <f t="shared" si="33"/>
        <v>31.110887096774121</v>
      </c>
      <c r="H95" s="12">
        <f t="shared" si="49"/>
        <v>12.825000000000001</v>
      </c>
      <c r="I95" s="13">
        <f t="shared" si="50"/>
        <v>17.446406249999995</v>
      </c>
      <c r="J95" s="13">
        <f t="shared" si="34"/>
        <v>36.034356725146154</v>
      </c>
      <c r="K95" s="35">
        <v>4.2</v>
      </c>
      <c r="L95" s="12">
        <f t="shared" si="32"/>
        <v>10.599999999999994</v>
      </c>
      <c r="M95" s="13">
        <f t="shared" si="35"/>
        <v>152.38095238095224</v>
      </c>
      <c r="N95" s="12">
        <f t="shared" si="51"/>
        <v>6.6125000000000007</v>
      </c>
      <c r="O95" s="13">
        <f t="shared" si="51"/>
        <v>11.375000000000002</v>
      </c>
      <c r="P95" s="13">
        <f t="shared" si="44"/>
        <v>72.022684310018917</v>
      </c>
      <c r="R95" s="35">
        <v>12.4</v>
      </c>
      <c r="S95" s="12">
        <f t="shared" si="36"/>
        <v>16.459679999999992</v>
      </c>
      <c r="T95" s="13">
        <f t="shared" si="37"/>
        <v>32.739354838709602</v>
      </c>
      <c r="U95" s="12">
        <f t="shared" si="52"/>
        <v>12.825000000000001</v>
      </c>
      <c r="V95" s="13">
        <f t="shared" si="53"/>
        <v>17.663100000000004</v>
      </c>
      <c r="W95" s="13">
        <f t="shared" si="45"/>
        <v>37.723976608187172</v>
      </c>
      <c r="Y95" s="35">
        <v>12.4</v>
      </c>
      <c r="Z95" s="12">
        <f t="shared" si="38"/>
        <v>16.060589999999991</v>
      </c>
      <c r="AA95" s="13">
        <f t="shared" si="39"/>
        <v>29.520887096774118</v>
      </c>
      <c r="AB95" s="12">
        <f t="shared" si="54"/>
        <v>12.825000000000001</v>
      </c>
      <c r="AC95" s="13">
        <f t="shared" si="55"/>
        <v>17.234831250000003</v>
      </c>
      <c r="AD95" s="13">
        <f t="shared" si="46"/>
        <v>34.384649122807019</v>
      </c>
      <c r="AF95" s="35">
        <v>4.2</v>
      </c>
      <c r="AG95" s="12">
        <f t="shared" si="40"/>
        <v>10.705999999999994</v>
      </c>
      <c r="AH95" s="13">
        <f t="shared" si="41"/>
        <v>154.90476190476176</v>
      </c>
      <c r="AI95" s="12">
        <f t="shared" si="56"/>
        <v>6.6125000000000007</v>
      </c>
      <c r="AJ95" s="13">
        <f t="shared" si="57"/>
        <v>11.488750000000001</v>
      </c>
      <c r="AK95" s="13">
        <f t="shared" si="47"/>
        <v>73.742911153119081</v>
      </c>
      <c r="AM95" s="35">
        <v>4.2</v>
      </c>
      <c r="AN95" s="12">
        <f t="shared" si="42"/>
        <v>10.493999999999994</v>
      </c>
      <c r="AO95" s="13">
        <f t="shared" si="43"/>
        <v>149.85714285714272</v>
      </c>
      <c r="AP95" s="12">
        <f t="shared" si="58"/>
        <v>6.6125000000000007</v>
      </c>
      <c r="AQ95" s="13">
        <f t="shared" si="59"/>
        <v>11.261250000000002</v>
      </c>
      <c r="AR95" s="13">
        <f t="shared" si="48"/>
        <v>70.302457466918725</v>
      </c>
    </row>
    <row r="96" spans="1:44">
      <c r="A96" s="1">
        <v>2019</v>
      </c>
      <c r="B96" s="1">
        <v>8</v>
      </c>
      <c r="D96" s="37">
        <v>68.7</v>
      </c>
      <c r="E96" s="35">
        <v>7.5</v>
      </c>
      <c r="F96" s="12">
        <f t="shared" si="31"/>
        <v>14.417250000000008</v>
      </c>
      <c r="G96" s="13">
        <f t="shared" si="33"/>
        <v>92.230000000000103</v>
      </c>
      <c r="H96" s="12">
        <f t="shared" si="49"/>
        <v>13.174999999999999</v>
      </c>
      <c r="I96" s="13">
        <f t="shared" si="50"/>
        <v>17.586999999999993</v>
      </c>
      <c r="J96" s="13">
        <f t="shared" si="34"/>
        <v>33.487666034155552</v>
      </c>
      <c r="K96" s="35">
        <v>1.1000000000000001</v>
      </c>
      <c r="L96" s="12">
        <f t="shared" si="32"/>
        <v>9.4000000000000057</v>
      </c>
      <c r="M96" s="13">
        <f t="shared" si="35"/>
        <v>754.54545454545507</v>
      </c>
      <c r="N96" s="12">
        <f t="shared" si="51"/>
        <v>6.7083333333333321</v>
      </c>
      <c r="O96" s="13">
        <f t="shared" si="51"/>
        <v>11.466666666666669</v>
      </c>
      <c r="P96" s="13">
        <f t="shared" si="44"/>
        <v>70.931677018633621</v>
      </c>
      <c r="R96" s="35">
        <v>7.5</v>
      </c>
      <c r="S96" s="12">
        <f t="shared" si="36"/>
        <v>14.596320000000009</v>
      </c>
      <c r="T96" s="13">
        <f t="shared" si="37"/>
        <v>94.617600000000124</v>
      </c>
      <c r="U96" s="12">
        <f t="shared" si="52"/>
        <v>13.174999999999999</v>
      </c>
      <c r="V96" s="13">
        <f t="shared" si="53"/>
        <v>17.805440000000001</v>
      </c>
      <c r="W96" s="13">
        <f t="shared" si="45"/>
        <v>35.145654648956395</v>
      </c>
      <c r="Y96" s="35">
        <v>7.5</v>
      </c>
      <c r="Z96" s="12">
        <f t="shared" si="38"/>
        <v>14.242410000000008</v>
      </c>
      <c r="AA96" s="13">
        <f t="shared" si="39"/>
        <v>89.898800000000136</v>
      </c>
      <c r="AB96" s="12">
        <f t="shared" si="54"/>
        <v>13.174999999999999</v>
      </c>
      <c r="AC96" s="13">
        <f t="shared" si="55"/>
        <v>17.373719999999999</v>
      </c>
      <c r="AD96" s="13">
        <f t="shared" si="46"/>
        <v>31.868842504743839</v>
      </c>
      <c r="AF96" s="35">
        <v>1.1000000000000001</v>
      </c>
      <c r="AG96" s="12">
        <f t="shared" si="40"/>
        <v>9.4940000000000051</v>
      </c>
      <c r="AH96" s="13">
        <f t="shared" si="41"/>
        <v>763.09090909090946</v>
      </c>
      <c r="AI96" s="12">
        <f t="shared" si="56"/>
        <v>6.7083333333333321</v>
      </c>
      <c r="AJ96" s="13">
        <f t="shared" si="57"/>
        <v>11.581333333333333</v>
      </c>
      <c r="AK96" s="13">
        <f t="shared" si="47"/>
        <v>72.640993788819884</v>
      </c>
      <c r="AM96" s="35">
        <v>1.1000000000000001</v>
      </c>
      <c r="AN96" s="12">
        <f t="shared" si="42"/>
        <v>9.3060000000000063</v>
      </c>
      <c r="AO96" s="13">
        <f t="shared" si="43"/>
        <v>746.00000000000045</v>
      </c>
      <c r="AP96" s="12">
        <f t="shared" si="58"/>
        <v>6.7083333333333321</v>
      </c>
      <c r="AQ96" s="13">
        <f t="shared" si="59"/>
        <v>11.352000000000002</v>
      </c>
      <c r="AR96" s="13">
        <f t="shared" si="48"/>
        <v>69.222360248447245</v>
      </c>
    </row>
    <row r="97" spans="1:44">
      <c r="A97" s="1">
        <v>2019</v>
      </c>
      <c r="B97" s="1">
        <v>9</v>
      </c>
      <c r="D97" s="37">
        <v>68.7</v>
      </c>
      <c r="E97" s="35">
        <v>6.6</v>
      </c>
      <c r="F97" s="12">
        <f t="shared" si="31"/>
        <v>14.417250000000008</v>
      </c>
      <c r="G97" s="13">
        <f t="shared" si="33"/>
        <v>118.44318181818196</v>
      </c>
      <c r="H97" s="12">
        <f t="shared" si="49"/>
        <v>12.779166666666667</v>
      </c>
      <c r="I97" s="13">
        <f t="shared" si="50"/>
        <v>17.471968749999995</v>
      </c>
      <c r="J97" s="13">
        <f t="shared" si="34"/>
        <v>36.722285621128094</v>
      </c>
      <c r="K97" s="39">
        <v>4</v>
      </c>
      <c r="L97" s="12">
        <f t="shared" si="32"/>
        <v>9.4000000000000057</v>
      </c>
      <c r="M97" s="13">
        <f t="shared" si="35"/>
        <v>135.00000000000014</v>
      </c>
      <c r="N97" s="12">
        <f t="shared" si="51"/>
        <v>6.3500000000000005</v>
      </c>
      <c r="O97" s="13">
        <f t="shared" si="51"/>
        <v>11.391666666666666</v>
      </c>
      <c r="P97" s="13">
        <f t="shared" si="44"/>
        <v>79.396325459317552</v>
      </c>
      <c r="R97" s="35">
        <v>6.6</v>
      </c>
      <c r="S97" s="12">
        <f t="shared" si="36"/>
        <v>14.596320000000009</v>
      </c>
      <c r="T97" s="13">
        <f t="shared" si="37"/>
        <v>121.15636363636378</v>
      </c>
      <c r="U97" s="12">
        <f t="shared" si="52"/>
        <v>12.779166666666667</v>
      </c>
      <c r="V97" s="13">
        <f t="shared" si="53"/>
        <v>17.688980000000004</v>
      </c>
      <c r="W97" s="13">
        <f t="shared" si="45"/>
        <v>38.420449951092309</v>
      </c>
      <c r="Y97" s="35">
        <v>6.6</v>
      </c>
      <c r="Z97" s="12">
        <f t="shared" si="38"/>
        <v>14.242410000000008</v>
      </c>
      <c r="AA97" s="13">
        <f t="shared" si="39"/>
        <v>115.79409090909104</v>
      </c>
      <c r="AB97" s="12">
        <f t="shared" si="54"/>
        <v>12.779166666666667</v>
      </c>
      <c r="AC97" s="13">
        <f t="shared" si="55"/>
        <v>17.260083749999996</v>
      </c>
      <c r="AD97" s="13">
        <f t="shared" si="46"/>
        <v>35.064235409194623</v>
      </c>
      <c r="AF97" s="39">
        <v>4</v>
      </c>
      <c r="AG97" s="12">
        <f t="shared" si="40"/>
        <v>9.4940000000000051</v>
      </c>
      <c r="AH97" s="13">
        <f t="shared" si="41"/>
        <v>137.35000000000014</v>
      </c>
      <c r="AI97" s="12">
        <f t="shared" si="56"/>
        <v>6.3500000000000005</v>
      </c>
      <c r="AJ97" s="13">
        <f t="shared" si="57"/>
        <v>11.505583333333332</v>
      </c>
      <c r="AK97" s="13">
        <f t="shared" si="47"/>
        <v>81.190288713910718</v>
      </c>
      <c r="AM97" s="39">
        <v>4</v>
      </c>
      <c r="AN97" s="12">
        <f t="shared" si="42"/>
        <v>9.3060000000000063</v>
      </c>
      <c r="AO97" s="13">
        <f t="shared" si="43"/>
        <v>132.65000000000015</v>
      </c>
      <c r="AP97" s="12">
        <f t="shared" si="58"/>
        <v>6.3500000000000005</v>
      </c>
      <c r="AQ97" s="13">
        <f t="shared" si="59"/>
        <v>11.277750000000003</v>
      </c>
      <c r="AR97" s="13">
        <f t="shared" si="48"/>
        <v>77.602362204724443</v>
      </c>
    </row>
    <row r="98" spans="1:44">
      <c r="A98" s="1">
        <v>2019</v>
      </c>
      <c r="B98" s="1">
        <v>10</v>
      </c>
      <c r="D98" s="42">
        <v>67</v>
      </c>
      <c r="E98" s="35">
        <v>5.4</v>
      </c>
      <c r="F98" s="12">
        <f t="shared" si="31"/>
        <v>9.2025000000000006</v>
      </c>
      <c r="G98" s="13">
        <f t="shared" si="33"/>
        <v>70.416666666666657</v>
      </c>
      <c r="H98" s="12">
        <f t="shared" si="49"/>
        <v>12.4375</v>
      </c>
      <c r="I98" s="13">
        <f t="shared" si="50"/>
        <v>16.935156249999995</v>
      </c>
      <c r="J98" s="13">
        <f t="shared" si="34"/>
        <v>36.162060301507495</v>
      </c>
      <c r="K98" s="35">
        <v>1.8</v>
      </c>
      <c r="L98" s="12">
        <f t="shared" si="32"/>
        <v>6</v>
      </c>
      <c r="M98" s="13">
        <f t="shared" si="35"/>
        <v>233.33333333333331</v>
      </c>
      <c r="N98" s="12">
        <f t="shared" si="51"/>
        <v>5.833333333333333</v>
      </c>
      <c r="O98" s="13">
        <f t="shared" si="51"/>
        <v>11.041666666666666</v>
      </c>
      <c r="P98" s="13">
        <f t="shared" si="44"/>
        <v>89.285714285714278</v>
      </c>
      <c r="R98" s="35">
        <v>5.4</v>
      </c>
      <c r="S98" s="12">
        <f t="shared" si="36"/>
        <v>9.3168000000000006</v>
      </c>
      <c r="T98" s="13">
        <f t="shared" si="37"/>
        <v>72.533333333333331</v>
      </c>
      <c r="U98" s="12">
        <f t="shared" si="52"/>
        <v>12.4375</v>
      </c>
      <c r="V98" s="13">
        <f t="shared" si="53"/>
        <v>17.145500000000002</v>
      </c>
      <c r="W98" s="13">
        <f t="shared" si="45"/>
        <v>37.853266331658318</v>
      </c>
      <c r="Y98" s="35">
        <v>5.4</v>
      </c>
      <c r="Z98" s="12">
        <f t="shared" si="38"/>
        <v>9.0908999999999995</v>
      </c>
      <c r="AA98" s="13">
        <f t="shared" si="39"/>
        <v>68.349999999999966</v>
      </c>
      <c r="AB98" s="12">
        <f t="shared" si="54"/>
        <v>12.4375</v>
      </c>
      <c r="AC98" s="13">
        <f t="shared" si="55"/>
        <v>16.729781249999998</v>
      </c>
      <c r="AD98" s="13">
        <f t="shared" si="46"/>
        <v>34.510804020100494</v>
      </c>
      <c r="AF98" s="35">
        <v>1.8</v>
      </c>
      <c r="AG98" s="12">
        <f t="shared" si="40"/>
        <v>6.0600000000000005</v>
      </c>
      <c r="AH98" s="13">
        <f t="shared" si="41"/>
        <v>236.66666666666669</v>
      </c>
      <c r="AI98" s="12">
        <f t="shared" si="56"/>
        <v>5.833333333333333</v>
      </c>
      <c r="AJ98" s="13">
        <f t="shared" si="57"/>
        <v>11.152083333333332</v>
      </c>
      <c r="AK98" s="13">
        <f t="shared" si="47"/>
        <v>91.178571428571416</v>
      </c>
      <c r="AM98" s="35">
        <v>1.8</v>
      </c>
      <c r="AN98" s="12">
        <f t="shared" si="42"/>
        <v>5.9399999999999995</v>
      </c>
      <c r="AO98" s="13">
        <f t="shared" si="43"/>
        <v>230</v>
      </c>
      <c r="AP98" s="12">
        <f t="shared" si="58"/>
        <v>5.833333333333333</v>
      </c>
      <c r="AQ98" s="13">
        <f t="shared" si="59"/>
        <v>10.93125</v>
      </c>
      <c r="AR98" s="13">
        <f t="shared" si="48"/>
        <v>87.392857142857167</v>
      </c>
    </row>
    <row r="99" spans="1:44">
      <c r="A99" s="1">
        <v>2019</v>
      </c>
      <c r="B99" s="1">
        <v>11</v>
      </c>
      <c r="D99" s="37">
        <v>68.7</v>
      </c>
      <c r="E99" s="35">
        <v>13.5</v>
      </c>
      <c r="F99" s="12">
        <f t="shared" si="31"/>
        <v>14.417250000000008</v>
      </c>
      <c r="G99" s="13">
        <f t="shared" si="33"/>
        <v>6.7944444444445082</v>
      </c>
      <c r="H99" s="12">
        <f t="shared" si="49"/>
        <v>12.158333333333337</v>
      </c>
      <c r="I99" s="13">
        <f t="shared" si="50"/>
        <v>16.283312499999997</v>
      </c>
      <c r="J99" s="13">
        <f t="shared" si="34"/>
        <v>33.927176148046556</v>
      </c>
      <c r="K99" s="35">
        <v>6.5</v>
      </c>
      <c r="L99" s="12">
        <f t="shared" si="32"/>
        <v>9.4000000000000057</v>
      </c>
      <c r="M99" s="13">
        <f t="shared" si="35"/>
        <v>44.615384615384698</v>
      </c>
      <c r="N99" s="12">
        <f t="shared" si="51"/>
        <v>5.2708333333333339</v>
      </c>
      <c r="O99" s="13">
        <f t="shared" si="51"/>
        <v>10.616666666666665</v>
      </c>
      <c r="P99" s="13">
        <f t="shared" si="44"/>
        <v>101.42292490118572</v>
      </c>
      <c r="R99" s="35">
        <v>13.5</v>
      </c>
      <c r="S99" s="12">
        <f t="shared" si="36"/>
        <v>14.596320000000009</v>
      </c>
      <c r="T99" s="13">
        <f t="shared" si="37"/>
        <v>8.1208888888889561</v>
      </c>
      <c r="U99" s="12">
        <f t="shared" si="52"/>
        <v>12.158333333333337</v>
      </c>
      <c r="V99" s="13">
        <f t="shared" si="53"/>
        <v>16.48556</v>
      </c>
      <c r="W99" s="13">
        <f t="shared" si="45"/>
        <v>35.590623714873146</v>
      </c>
      <c r="Y99" s="35">
        <v>13.5</v>
      </c>
      <c r="Z99" s="12">
        <f t="shared" si="38"/>
        <v>14.242410000000008</v>
      </c>
      <c r="AA99" s="13">
        <f t="shared" si="39"/>
        <v>5.4993333333333965</v>
      </c>
      <c r="AB99" s="12">
        <f t="shared" si="54"/>
        <v>12.158333333333337</v>
      </c>
      <c r="AC99" s="13">
        <f t="shared" si="55"/>
        <v>16.085842500000002</v>
      </c>
      <c r="AD99" s="13">
        <f t="shared" si="46"/>
        <v>32.303022618231637</v>
      </c>
      <c r="AF99" s="35">
        <v>6.5</v>
      </c>
      <c r="AG99" s="12">
        <f t="shared" si="40"/>
        <v>9.4940000000000051</v>
      </c>
      <c r="AH99" s="13">
        <f t="shared" si="41"/>
        <v>46.061538461538532</v>
      </c>
      <c r="AI99" s="12">
        <f t="shared" si="56"/>
        <v>5.2708333333333339</v>
      </c>
      <c r="AJ99" s="13">
        <f t="shared" si="57"/>
        <v>10.722833333333332</v>
      </c>
      <c r="AK99" s="13">
        <f t="shared" si="47"/>
        <v>103.43715415019759</v>
      </c>
      <c r="AM99" s="35">
        <v>6.5</v>
      </c>
      <c r="AN99" s="12">
        <f t="shared" si="42"/>
        <v>9.3060000000000063</v>
      </c>
      <c r="AO99" s="13">
        <f t="shared" si="43"/>
        <v>43.169230769230865</v>
      </c>
      <c r="AP99" s="12">
        <f t="shared" si="58"/>
        <v>5.2708333333333339</v>
      </c>
      <c r="AQ99" s="13">
        <f t="shared" si="59"/>
        <v>10.510499999999999</v>
      </c>
      <c r="AR99" s="13">
        <f t="shared" si="48"/>
        <v>99.408695652173861</v>
      </c>
    </row>
    <row r="100" spans="1:44">
      <c r="A100" s="1">
        <v>2019</v>
      </c>
      <c r="B100" s="1">
        <v>12</v>
      </c>
      <c r="D100" s="37">
        <v>68.599999999999994</v>
      </c>
      <c r="E100" s="35">
        <v>12.9</v>
      </c>
      <c r="F100" s="12">
        <f t="shared" si="31"/>
        <v>14.110499999999982</v>
      </c>
      <c r="G100" s="13">
        <f t="shared" si="33"/>
        <v>9.383720930232414</v>
      </c>
      <c r="H100" s="12">
        <f t="shared" si="49"/>
        <v>11.941666666666668</v>
      </c>
      <c r="I100" s="13">
        <f t="shared" si="50"/>
        <v>16.181062499999999</v>
      </c>
      <c r="J100" s="13">
        <f t="shared" si="34"/>
        <v>35.500872295882743</v>
      </c>
      <c r="K100" s="35">
        <v>5.5</v>
      </c>
      <c r="L100" s="12">
        <f t="shared" si="32"/>
        <v>9.1999999999999886</v>
      </c>
      <c r="M100" s="13">
        <f t="shared" si="35"/>
        <v>67.272727272727053</v>
      </c>
      <c r="N100" s="12">
        <f t="shared" si="51"/>
        <v>5.0166666666666666</v>
      </c>
      <c r="O100" s="13">
        <f t="shared" si="51"/>
        <v>10.549999999999999</v>
      </c>
      <c r="P100" s="13">
        <f t="shared" si="44"/>
        <v>110.2990033222591</v>
      </c>
      <c r="R100" s="35">
        <v>12.9</v>
      </c>
      <c r="S100" s="12">
        <f t="shared" si="36"/>
        <v>14.285759999999982</v>
      </c>
      <c r="T100" s="13">
        <f t="shared" si="37"/>
        <v>10.742325581395207</v>
      </c>
      <c r="U100" s="12">
        <f t="shared" si="52"/>
        <v>11.941666666666668</v>
      </c>
      <c r="V100" s="13">
        <f t="shared" si="53"/>
        <v>16.38204</v>
      </c>
      <c r="W100" s="13">
        <f t="shared" si="45"/>
        <v>37.183866015352407</v>
      </c>
      <c r="Y100" s="35">
        <v>12.9</v>
      </c>
      <c r="Z100" s="12">
        <f t="shared" si="38"/>
        <v>13.939379999999982</v>
      </c>
      <c r="AA100" s="13">
        <f t="shared" si="39"/>
        <v>8.0572093023254325</v>
      </c>
      <c r="AB100" s="12">
        <f t="shared" si="54"/>
        <v>11.941666666666668</v>
      </c>
      <c r="AC100" s="13">
        <f t="shared" si="55"/>
        <v>15.984832499999998</v>
      </c>
      <c r="AD100" s="13">
        <f t="shared" si="46"/>
        <v>33.857634333565898</v>
      </c>
      <c r="AF100" s="35">
        <v>5.5</v>
      </c>
      <c r="AG100" s="12">
        <f t="shared" si="40"/>
        <v>9.2919999999999892</v>
      </c>
      <c r="AH100" s="13">
        <f t="shared" si="41"/>
        <v>68.945454545454368</v>
      </c>
      <c r="AI100" s="12">
        <f t="shared" si="56"/>
        <v>5.0166666666666666</v>
      </c>
      <c r="AJ100" s="13">
        <f t="shared" si="57"/>
        <v>10.6555</v>
      </c>
      <c r="AK100" s="13">
        <f t="shared" si="47"/>
        <v>112.40199335548172</v>
      </c>
      <c r="AM100" s="35">
        <v>5.5</v>
      </c>
      <c r="AN100" s="12">
        <f t="shared" si="42"/>
        <v>9.1079999999999881</v>
      </c>
      <c r="AO100" s="13">
        <f t="shared" si="43"/>
        <v>65.599999999999795</v>
      </c>
      <c r="AP100" s="12">
        <f t="shared" si="58"/>
        <v>5.0166666666666666</v>
      </c>
      <c r="AQ100" s="13">
        <f t="shared" si="59"/>
        <v>10.4445</v>
      </c>
      <c r="AR100" s="13">
        <f t="shared" si="48"/>
        <v>108.19601328903653</v>
      </c>
    </row>
    <row r="101" spans="1:44">
      <c r="A101" s="1">
        <v>2020</v>
      </c>
      <c r="B101" s="1">
        <v>1</v>
      </c>
      <c r="C101">
        <v>2020</v>
      </c>
      <c r="D101" s="37">
        <v>69.900000000000006</v>
      </c>
      <c r="E101" s="35">
        <v>22.6</v>
      </c>
      <c r="F101" s="12">
        <f t="shared" ref="F101:F132" si="60">(D101-64)*3.0675</f>
        <v>18.098250000000018</v>
      </c>
      <c r="G101" s="13">
        <f t="shared" si="33"/>
        <v>-19.919247787610544</v>
      </c>
      <c r="H101" s="12">
        <f t="shared" si="49"/>
        <v>12.379166666666665</v>
      </c>
      <c r="I101" s="13">
        <f t="shared" si="50"/>
        <v>16.67953125</v>
      </c>
      <c r="J101" s="13">
        <f t="shared" si="34"/>
        <v>34.738724335240676</v>
      </c>
      <c r="K101" s="35">
        <v>11.6</v>
      </c>
      <c r="L101" s="12">
        <f t="shared" ref="L101:L132" si="61">(D101-64)*2</f>
        <v>11.800000000000011</v>
      </c>
      <c r="M101" s="13">
        <f t="shared" si="35"/>
        <v>1.7241379310345906</v>
      </c>
      <c r="N101" s="12">
        <f t="shared" si="51"/>
        <v>5.4375</v>
      </c>
      <c r="O101" s="13">
        <f t="shared" si="51"/>
        <v>10.875</v>
      </c>
      <c r="P101" s="13">
        <f t="shared" si="44"/>
        <v>100</v>
      </c>
      <c r="R101" s="35">
        <v>22.6</v>
      </c>
      <c r="S101" s="12">
        <f t="shared" si="36"/>
        <v>18.323040000000017</v>
      </c>
      <c r="T101" s="13">
        <f t="shared" si="37"/>
        <v>-18.924601769911433</v>
      </c>
      <c r="U101" s="12">
        <f t="shared" si="52"/>
        <v>12.379166666666665</v>
      </c>
      <c r="V101" s="13">
        <f t="shared" si="53"/>
        <v>16.886700000000001</v>
      </c>
      <c r="W101" s="13">
        <f t="shared" si="45"/>
        <v>36.412251767081841</v>
      </c>
      <c r="Y101" s="35">
        <v>22.6</v>
      </c>
      <c r="Z101" s="12">
        <f t="shared" si="38"/>
        <v>17.878770000000017</v>
      </c>
      <c r="AA101" s="13">
        <f t="shared" si="39"/>
        <v>-20.890398230088422</v>
      </c>
      <c r="AB101" s="12">
        <f t="shared" si="54"/>
        <v>12.379166666666665</v>
      </c>
      <c r="AC101" s="13">
        <f t="shared" si="55"/>
        <v>16.47725625</v>
      </c>
      <c r="AD101" s="13">
        <f t="shared" si="46"/>
        <v>33.10472904745879</v>
      </c>
      <c r="AF101" s="35">
        <v>11.6</v>
      </c>
      <c r="AG101" s="12">
        <f t="shared" si="40"/>
        <v>11.918000000000012</v>
      </c>
      <c r="AH101" s="13">
        <f t="shared" si="41"/>
        <v>2.7413793103449251</v>
      </c>
      <c r="AI101" s="12">
        <f t="shared" si="56"/>
        <v>5.4375</v>
      </c>
      <c r="AJ101" s="13">
        <f t="shared" si="57"/>
        <v>10.983750000000001</v>
      </c>
      <c r="AK101" s="13">
        <f t="shared" si="47"/>
        <v>102</v>
      </c>
      <c r="AM101" s="35">
        <v>11.6</v>
      </c>
      <c r="AN101" s="12">
        <f t="shared" si="42"/>
        <v>11.682000000000011</v>
      </c>
      <c r="AO101" s="13">
        <f t="shared" si="43"/>
        <v>0.70689655172424182</v>
      </c>
      <c r="AP101" s="12">
        <f t="shared" si="58"/>
        <v>5.4375</v>
      </c>
      <c r="AQ101" s="13">
        <f t="shared" si="59"/>
        <v>10.766249999999999</v>
      </c>
      <c r="AR101" s="13">
        <f t="shared" si="48"/>
        <v>98</v>
      </c>
    </row>
    <row r="102" spans="1:44">
      <c r="A102" s="1">
        <v>2020</v>
      </c>
      <c r="B102" s="1">
        <v>2</v>
      </c>
      <c r="D102" s="37">
        <v>69.3</v>
      </c>
      <c r="E102" s="35">
        <v>7.2</v>
      </c>
      <c r="F102" s="12">
        <f t="shared" si="60"/>
        <v>16.257749999999991</v>
      </c>
      <c r="G102" s="13">
        <f t="shared" si="33"/>
        <v>125.80208333333317</v>
      </c>
      <c r="H102" s="12">
        <f t="shared" si="49"/>
        <v>13.504166666666665</v>
      </c>
      <c r="I102" s="13">
        <f t="shared" si="50"/>
        <v>17.599781249999999</v>
      </c>
      <c r="J102" s="13">
        <f t="shared" si="34"/>
        <v>30.328525146559713</v>
      </c>
      <c r="K102" s="35">
        <v>3.6</v>
      </c>
      <c r="L102" s="12">
        <f t="shared" si="61"/>
        <v>10.599999999999994</v>
      </c>
      <c r="M102" s="13">
        <f t="shared" si="35"/>
        <v>194.44444444444429</v>
      </c>
      <c r="N102" s="12">
        <f t="shared" si="51"/>
        <v>6.1333333333333329</v>
      </c>
      <c r="O102" s="13">
        <f t="shared" si="51"/>
        <v>11.475000000000001</v>
      </c>
      <c r="P102" s="13">
        <f t="shared" si="44"/>
        <v>87.092391304347871</v>
      </c>
      <c r="R102" s="35">
        <v>7.2</v>
      </c>
      <c r="S102" s="12">
        <f t="shared" si="36"/>
        <v>16.459679999999992</v>
      </c>
      <c r="T102" s="13">
        <f t="shared" si="37"/>
        <v>128.60666666666654</v>
      </c>
      <c r="U102" s="12">
        <f t="shared" si="52"/>
        <v>13.504166666666665</v>
      </c>
      <c r="V102" s="13">
        <f t="shared" si="53"/>
        <v>17.818380000000001</v>
      </c>
      <c r="W102" s="13">
        <f t="shared" si="45"/>
        <v>31.947275532243168</v>
      </c>
      <c r="Y102" s="35">
        <v>7.2</v>
      </c>
      <c r="Z102" s="12">
        <f t="shared" si="38"/>
        <v>16.060589999999991</v>
      </c>
      <c r="AA102" s="13">
        <f t="shared" si="39"/>
        <v>123.06374999999986</v>
      </c>
      <c r="AB102" s="12">
        <f t="shared" si="54"/>
        <v>13.504166666666665</v>
      </c>
      <c r="AC102" s="13">
        <f t="shared" si="55"/>
        <v>17.386346249999999</v>
      </c>
      <c r="AD102" s="13">
        <f t="shared" si="46"/>
        <v>28.748012958963301</v>
      </c>
      <c r="AF102" s="35">
        <v>3.6</v>
      </c>
      <c r="AG102" s="12">
        <f t="shared" si="40"/>
        <v>10.705999999999994</v>
      </c>
      <c r="AH102" s="13">
        <f t="shared" si="41"/>
        <v>197.38888888888869</v>
      </c>
      <c r="AI102" s="12">
        <f t="shared" si="56"/>
        <v>6.1333333333333329</v>
      </c>
      <c r="AJ102" s="13">
        <f t="shared" si="57"/>
        <v>11.58975</v>
      </c>
      <c r="AK102" s="13">
        <f t="shared" si="47"/>
        <v>88.96331521739134</v>
      </c>
      <c r="AM102" s="35">
        <v>3.6</v>
      </c>
      <c r="AN102" s="12">
        <f t="shared" si="42"/>
        <v>10.493999999999994</v>
      </c>
      <c r="AO102" s="13">
        <f t="shared" si="43"/>
        <v>191.49999999999983</v>
      </c>
      <c r="AP102" s="12">
        <f t="shared" si="58"/>
        <v>6.1333333333333329</v>
      </c>
      <c r="AQ102" s="13">
        <f t="shared" si="59"/>
        <v>11.360249999999999</v>
      </c>
      <c r="AR102" s="13">
        <f t="shared" si="48"/>
        <v>85.221467391304344</v>
      </c>
    </row>
    <row r="103" spans="1:44">
      <c r="A103" s="1">
        <v>2020</v>
      </c>
      <c r="B103" s="1">
        <v>3</v>
      </c>
      <c r="D103" s="37">
        <v>69.5</v>
      </c>
      <c r="E103" s="35">
        <v>9.6999999999999993</v>
      </c>
      <c r="F103" s="12">
        <f t="shared" si="60"/>
        <v>16.87125</v>
      </c>
      <c r="G103" s="13">
        <f t="shared" si="33"/>
        <v>73.930412371134025</v>
      </c>
      <c r="H103" s="12">
        <f t="shared" si="49"/>
        <v>14.737500000000002</v>
      </c>
      <c r="I103" s="13">
        <f t="shared" si="50"/>
        <v>18.545593749999998</v>
      </c>
      <c r="J103" s="13">
        <f t="shared" si="34"/>
        <v>25.839482612383335</v>
      </c>
      <c r="K103" s="35">
        <v>2.9</v>
      </c>
      <c r="L103" s="12">
        <f t="shared" si="61"/>
        <v>11</v>
      </c>
      <c r="M103" s="13">
        <f t="shared" si="35"/>
        <v>279.31034482758622</v>
      </c>
      <c r="N103" s="12">
        <f t="shared" si="51"/>
        <v>6.6291666666666673</v>
      </c>
      <c r="O103" s="13">
        <f t="shared" si="51"/>
        <v>12.091666666666667</v>
      </c>
      <c r="P103" s="13">
        <f t="shared" si="44"/>
        <v>82.401005656819592</v>
      </c>
      <c r="R103" s="35">
        <v>9.6999999999999993</v>
      </c>
      <c r="S103" s="12">
        <f t="shared" si="36"/>
        <v>17.0808</v>
      </c>
      <c r="T103" s="13">
        <f t="shared" si="37"/>
        <v>76.09072164948455</v>
      </c>
      <c r="U103" s="12">
        <f t="shared" si="52"/>
        <v>14.737500000000002</v>
      </c>
      <c r="V103" s="13">
        <f t="shared" si="53"/>
        <v>18.775940000000002</v>
      </c>
      <c r="W103" s="13">
        <f t="shared" si="45"/>
        <v>27.402476675148407</v>
      </c>
      <c r="Y103" s="35">
        <v>9.6999999999999993</v>
      </c>
      <c r="Z103" s="12">
        <f t="shared" si="38"/>
        <v>16.666650000000001</v>
      </c>
      <c r="AA103" s="13">
        <f t="shared" si="39"/>
        <v>71.821134020618587</v>
      </c>
      <c r="AB103" s="12">
        <f t="shared" si="54"/>
        <v>14.737500000000002</v>
      </c>
      <c r="AC103" s="13">
        <f t="shared" si="55"/>
        <v>18.320688749999999</v>
      </c>
      <c r="AD103" s="13">
        <f t="shared" si="46"/>
        <v>24.313409669211154</v>
      </c>
      <c r="AF103" s="35">
        <v>2.9</v>
      </c>
      <c r="AG103" s="12">
        <f t="shared" si="40"/>
        <v>11.11</v>
      </c>
      <c r="AH103" s="13">
        <f t="shared" si="41"/>
        <v>283.10344827586204</v>
      </c>
      <c r="AI103" s="12">
        <f t="shared" si="56"/>
        <v>6.6291666666666673</v>
      </c>
      <c r="AJ103" s="13">
        <f t="shared" si="57"/>
        <v>12.212583333333335</v>
      </c>
      <c r="AK103" s="13">
        <f t="shared" si="47"/>
        <v>84.225015713387819</v>
      </c>
      <c r="AM103" s="35">
        <v>2.9</v>
      </c>
      <c r="AN103" s="12">
        <f t="shared" si="42"/>
        <v>10.89</v>
      </c>
      <c r="AO103" s="13">
        <f t="shared" si="43"/>
        <v>275.51724137931035</v>
      </c>
      <c r="AP103" s="12">
        <f t="shared" si="58"/>
        <v>6.6291666666666673</v>
      </c>
      <c r="AQ103" s="13">
        <f t="shared" si="59"/>
        <v>11.970750000000001</v>
      </c>
      <c r="AR103" s="13">
        <f t="shared" si="48"/>
        <v>80.576995600251394</v>
      </c>
    </row>
    <row r="104" spans="1:44">
      <c r="A104" s="1">
        <v>2020</v>
      </c>
      <c r="B104" s="1">
        <v>4</v>
      </c>
      <c r="D104" s="42">
        <v>70</v>
      </c>
      <c r="E104" s="35">
        <v>17.8</v>
      </c>
      <c r="F104" s="12">
        <f t="shared" si="60"/>
        <v>18.405000000000001</v>
      </c>
      <c r="G104" s="13">
        <f t="shared" si="33"/>
        <v>3.3988764044943878</v>
      </c>
      <c r="H104" s="12">
        <f t="shared" si="49"/>
        <v>16.554166666666671</v>
      </c>
      <c r="I104" s="13">
        <f t="shared" si="50"/>
        <v>19.810937500000005</v>
      </c>
      <c r="J104" s="13">
        <f t="shared" si="34"/>
        <v>19.673420588975588</v>
      </c>
      <c r="K104" s="35">
        <v>7.6</v>
      </c>
      <c r="L104" s="12">
        <f t="shared" si="61"/>
        <v>12</v>
      </c>
      <c r="M104" s="13">
        <f t="shared" si="35"/>
        <v>57.89473684210526</v>
      </c>
      <c r="N104" s="12">
        <f t="shared" si="51"/>
        <v>7.5625</v>
      </c>
      <c r="O104" s="13">
        <f t="shared" si="51"/>
        <v>12.916666666666666</v>
      </c>
      <c r="P104" s="13">
        <f t="shared" si="44"/>
        <v>70.798898071625331</v>
      </c>
      <c r="R104" s="35">
        <v>17.8</v>
      </c>
      <c r="S104" s="12">
        <f t="shared" si="36"/>
        <v>18.633600000000001</v>
      </c>
      <c r="T104" s="13">
        <f t="shared" si="37"/>
        <v>4.6831460674157341</v>
      </c>
      <c r="U104" s="12">
        <f t="shared" si="52"/>
        <v>16.554166666666671</v>
      </c>
      <c r="V104" s="13">
        <f t="shared" si="53"/>
        <v>20.057000000000002</v>
      </c>
      <c r="W104" s="13">
        <f t="shared" si="45"/>
        <v>21.159828844701707</v>
      </c>
      <c r="Y104" s="35">
        <v>17.8</v>
      </c>
      <c r="Z104" s="12">
        <f t="shared" si="38"/>
        <v>18.181799999999999</v>
      </c>
      <c r="AA104" s="13">
        <f t="shared" si="39"/>
        <v>2.1449438202247251</v>
      </c>
      <c r="AB104" s="12">
        <f t="shared" si="54"/>
        <v>16.554166666666671</v>
      </c>
      <c r="AC104" s="13">
        <f t="shared" si="55"/>
        <v>19.570687500000002</v>
      </c>
      <c r="AD104" s="13">
        <f t="shared" si="46"/>
        <v>18.222124339290175</v>
      </c>
      <c r="AF104" s="35">
        <v>7.6</v>
      </c>
      <c r="AG104" s="12">
        <f t="shared" si="40"/>
        <v>12.120000000000001</v>
      </c>
      <c r="AH104" s="13">
        <f t="shared" si="41"/>
        <v>59.473684210526358</v>
      </c>
      <c r="AI104" s="12">
        <f t="shared" si="56"/>
        <v>7.5625</v>
      </c>
      <c r="AJ104" s="13">
        <f t="shared" si="57"/>
        <v>13.045833333333334</v>
      </c>
      <c r="AK104" s="13">
        <f t="shared" si="47"/>
        <v>72.506887052341597</v>
      </c>
      <c r="AM104" s="35">
        <v>7.6</v>
      </c>
      <c r="AN104" s="12">
        <f t="shared" si="42"/>
        <v>11.879999999999999</v>
      </c>
      <c r="AO104" s="13">
        <f t="shared" si="43"/>
        <v>56.31578947368422</v>
      </c>
      <c r="AP104" s="12">
        <f t="shared" si="58"/>
        <v>7.5625</v>
      </c>
      <c r="AQ104" s="13">
        <f t="shared" si="59"/>
        <v>12.787500000000001</v>
      </c>
      <c r="AR104" s="13">
        <f t="shared" si="48"/>
        <v>69.090909090909122</v>
      </c>
    </row>
    <row r="105" spans="1:44">
      <c r="A105" s="1">
        <v>2020</v>
      </c>
      <c r="B105" s="1">
        <v>5</v>
      </c>
      <c r="D105" s="37">
        <v>70.599999999999994</v>
      </c>
      <c r="E105" s="35">
        <v>10.6</v>
      </c>
      <c r="F105" s="12">
        <f t="shared" si="60"/>
        <v>20.245499999999982</v>
      </c>
      <c r="G105" s="13">
        <f t="shared" si="33"/>
        <v>90.995283018867781</v>
      </c>
      <c r="H105" s="12">
        <f t="shared" si="49"/>
        <v>20.325000000000003</v>
      </c>
      <c r="I105" s="13">
        <f t="shared" si="50"/>
        <v>23.197968750000001</v>
      </c>
      <c r="J105" s="13">
        <f t="shared" si="34"/>
        <v>14.135147601476007</v>
      </c>
      <c r="K105" s="35">
        <v>3.3</v>
      </c>
      <c r="L105" s="12">
        <f t="shared" si="61"/>
        <v>13.199999999999989</v>
      </c>
      <c r="M105" s="13">
        <f t="shared" si="35"/>
        <v>299.99999999999972</v>
      </c>
      <c r="N105" s="12">
        <f t="shared" si="51"/>
        <v>9.8541666666666679</v>
      </c>
      <c r="O105" s="13">
        <f t="shared" si="51"/>
        <v>15.125000000000002</v>
      </c>
      <c r="P105" s="13">
        <f t="shared" si="44"/>
        <v>53.488372093023258</v>
      </c>
      <c r="R105" s="35">
        <v>10.6</v>
      </c>
      <c r="S105" s="12">
        <f t="shared" si="36"/>
        <v>20.49695999999998</v>
      </c>
      <c r="T105" s="13">
        <f t="shared" si="37"/>
        <v>93.367547169811161</v>
      </c>
      <c r="U105" s="12">
        <f t="shared" si="52"/>
        <v>20.325000000000003</v>
      </c>
      <c r="V105" s="13">
        <f t="shared" si="53"/>
        <v>23.486100000000004</v>
      </c>
      <c r="W105" s="13">
        <f t="shared" si="45"/>
        <v>15.552767527675272</v>
      </c>
      <c r="Y105" s="35">
        <v>10.6</v>
      </c>
      <c r="Z105" s="12">
        <f t="shared" si="38"/>
        <v>19.999979999999983</v>
      </c>
      <c r="AA105" s="13">
        <f t="shared" si="39"/>
        <v>88.679056603773432</v>
      </c>
      <c r="AB105" s="12">
        <f t="shared" si="54"/>
        <v>20.325000000000003</v>
      </c>
      <c r="AC105" s="13">
        <f t="shared" si="55"/>
        <v>22.916643750000002</v>
      </c>
      <c r="AD105" s="13">
        <f t="shared" si="46"/>
        <v>12.751014760147598</v>
      </c>
      <c r="AF105" s="35">
        <v>3.3</v>
      </c>
      <c r="AG105" s="12">
        <f t="shared" si="40"/>
        <v>13.331999999999988</v>
      </c>
      <c r="AH105" s="13">
        <f t="shared" si="41"/>
        <v>303.99999999999966</v>
      </c>
      <c r="AI105" s="12">
        <f t="shared" si="56"/>
        <v>9.8541666666666679</v>
      </c>
      <c r="AJ105" s="13">
        <f t="shared" si="57"/>
        <v>15.276250000000005</v>
      </c>
      <c r="AK105" s="13">
        <f t="shared" si="47"/>
        <v>55.023255813953512</v>
      </c>
      <c r="AM105" s="35">
        <v>3.3</v>
      </c>
      <c r="AN105" s="12">
        <f t="shared" si="42"/>
        <v>13.067999999999989</v>
      </c>
      <c r="AO105" s="13">
        <f t="shared" si="43"/>
        <v>295.99999999999966</v>
      </c>
      <c r="AP105" s="12">
        <f t="shared" si="58"/>
        <v>9.8541666666666679</v>
      </c>
      <c r="AQ105" s="13">
        <f t="shared" si="59"/>
        <v>14.973749999999997</v>
      </c>
      <c r="AR105" s="13">
        <f t="shared" si="48"/>
        <v>51.953488372092977</v>
      </c>
    </row>
    <row r="106" spans="1:44">
      <c r="A106" s="1">
        <v>2020</v>
      </c>
      <c r="B106" s="1">
        <v>6</v>
      </c>
      <c r="D106" s="37">
        <v>71.7</v>
      </c>
      <c r="E106" s="35">
        <v>18.3</v>
      </c>
      <c r="F106" s="12">
        <f t="shared" si="60"/>
        <v>23.619750000000007</v>
      </c>
      <c r="G106" s="13">
        <f t="shared" si="33"/>
        <v>29.06967213114757</v>
      </c>
      <c r="H106" s="12">
        <f t="shared" si="49"/>
        <v>24.816666666666666</v>
      </c>
      <c r="I106" s="13">
        <f t="shared" si="50"/>
        <v>27.658625000000001</v>
      </c>
      <c r="J106" s="13">
        <f t="shared" si="34"/>
        <v>11.451813297515116</v>
      </c>
      <c r="K106" s="35">
        <v>10.1</v>
      </c>
      <c r="L106" s="12">
        <f t="shared" si="61"/>
        <v>15.400000000000006</v>
      </c>
      <c r="M106" s="13">
        <f t="shared" si="35"/>
        <v>52.475247524752547</v>
      </c>
      <c r="N106" s="12">
        <f t="shared" si="51"/>
        <v>12.387499999999998</v>
      </c>
      <c r="O106" s="13">
        <f t="shared" si="51"/>
        <v>18.033333333333335</v>
      </c>
      <c r="P106" s="13">
        <f t="shared" si="44"/>
        <v>45.576858392196471</v>
      </c>
      <c r="R106" s="35">
        <v>18.3</v>
      </c>
      <c r="S106" s="12">
        <f t="shared" si="36"/>
        <v>23.91312000000001</v>
      </c>
      <c r="T106" s="13">
        <f t="shared" si="37"/>
        <v>30.672786885245955</v>
      </c>
      <c r="U106" s="12">
        <f t="shared" si="52"/>
        <v>24.816666666666666</v>
      </c>
      <c r="V106" s="13">
        <f t="shared" si="53"/>
        <v>28.00216</v>
      </c>
      <c r="W106" s="13">
        <f t="shared" si="45"/>
        <v>12.836104768300885</v>
      </c>
      <c r="Y106" s="35">
        <v>18.3</v>
      </c>
      <c r="Z106" s="12">
        <f t="shared" si="38"/>
        <v>23.333310000000008</v>
      </c>
      <c r="AA106" s="13">
        <f t="shared" si="39"/>
        <v>27.50442622950824</v>
      </c>
      <c r="AB106" s="12">
        <f t="shared" si="54"/>
        <v>24.816666666666666</v>
      </c>
      <c r="AC106" s="13">
        <f t="shared" si="55"/>
        <v>27.323205000000002</v>
      </c>
      <c r="AD106" s="13">
        <f t="shared" si="46"/>
        <v>10.100221625251862</v>
      </c>
      <c r="AF106" s="35">
        <v>10.1</v>
      </c>
      <c r="AG106" s="12">
        <f t="shared" si="40"/>
        <v>15.554000000000006</v>
      </c>
      <c r="AH106" s="13">
        <f t="shared" si="41"/>
        <v>54.000000000000057</v>
      </c>
      <c r="AI106" s="12">
        <f t="shared" si="56"/>
        <v>12.387499999999998</v>
      </c>
      <c r="AJ106" s="13">
        <f t="shared" si="57"/>
        <v>18.213666666666672</v>
      </c>
      <c r="AK106" s="13">
        <f t="shared" si="47"/>
        <v>47.032626976118479</v>
      </c>
      <c r="AM106" s="35">
        <v>10.1</v>
      </c>
      <c r="AN106" s="12">
        <f t="shared" si="42"/>
        <v>15.246000000000006</v>
      </c>
      <c r="AO106" s="13">
        <f t="shared" si="43"/>
        <v>50.950495049505008</v>
      </c>
      <c r="AP106" s="12">
        <f t="shared" si="58"/>
        <v>12.387499999999998</v>
      </c>
      <c r="AQ106" s="13">
        <f t="shared" si="59"/>
        <v>17.852999999999998</v>
      </c>
      <c r="AR106" s="13">
        <f t="shared" si="48"/>
        <v>44.121089808274462</v>
      </c>
    </row>
    <row r="107" spans="1:44">
      <c r="A107" s="1">
        <v>2020</v>
      </c>
      <c r="B107" s="1">
        <v>7</v>
      </c>
      <c r="D107" s="37">
        <v>71.8</v>
      </c>
      <c r="E107" s="35">
        <v>20.5</v>
      </c>
      <c r="F107" s="12">
        <f t="shared" si="60"/>
        <v>23.92649999999999</v>
      </c>
      <c r="G107" s="13">
        <f t="shared" si="33"/>
        <v>16.714634146341425</v>
      </c>
      <c r="H107" s="12">
        <f t="shared" si="49"/>
        <v>27.445833333333336</v>
      </c>
      <c r="I107" s="13">
        <f t="shared" si="50"/>
        <v>30.125406250000001</v>
      </c>
      <c r="J107" s="13">
        <f t="shared" si="34"/>
        <v>9.7631319265219361</v>
      </c>
      <c r="K107" s="35">
        <v>10.3</v>
      </c>
      <c r="L107" s="12">
        <f t="shared" si="61"/>
        <v>15.599999999999994</v>
      </c>
      <c r="M107" s="13">
        <f t="shared" si="35"/>
        <v>51.45631067961159</v>
      </c>
      <c r="N107" s="12">
        <f t="shared" si="51"/>
        <v>13.791666666666666</v>
      </c>
      <c r="O107" s="13">
        <f t="shared" si="51"/>
        <v>19.641666666666669</v>
      </c>
      <c r="P107" s="13">
        <f t="shared" si="44"/>
        <v>42.416918429003033</v>
      </c>
      <c r="R107" s="35">
        <v>20.5</v>
      </c>
      <c r="S107" s="12">
        <f t="shared" si="36"/>
        <v>24.223679999999991</v>
      </c>
      <c r="T107" s="13">
        <f t="shared" si="37"/>
        <v>18.164292682926785</v>
      </c>
      <c r="U107" s="12">
        <f t="shared" si="52"/>
        <v>27.445833333333336</v>
      </c>
      <c r="V107" s="13">
        <f t="shared" si="53"/>
        <v>30.499579999999998</v>
      </c>
      <c r="W107" s="13">
        <f t="shared" si="45"/>
        <v>11.126449066342772</v>
      </c>
      <c r="Y107" s="35">
        <v>20.5</v>
      </c>
      <c r="Z107" s="12">
        <f t="shared" si="38"/>
        <v>23.63633999999999</v>
      </c>
      <c r="AA107" s="13">
        <f t="shared" si="39"/>
        <v>15.29921951219508</v>
      </c>
      <c r="AB107" s="12">
        <f t="shared" si="54"/>
        <v>27.445833333333336</v>
      </c>
      <c r="AC107" s="13">
        <f t="shared" si="55"/>
        <v>29.760071249999999</v>
      </c>
      <c r="AD107" s="13">
        <f t="shared" si="46"/>
        <v>8.4320191285866031</v>
      </c>
      <c r="AF107" s="35">
        <v>10.3</v>
      </c>
      <c r="AG107" s="12">
        <f t="shared" si="40"/>
        <v>15.755999999999995</v>
      </c>
      <c r="AH107" s="13">
        <f t="shared" si="41"/>
        <v>52.970873786407708</v>
      </c>
      <c r="AI107" s="12">
        <f t="shared" si="56"/>
        <v>13.791666666666666</v>
      </c>
      <c r="AJ107" s="13">
        <f t="shared" si="57"/>
        <v>19.838083333333334</v>
      </c>
      <c r="AK107" s="13">
        <f t="shared" si="47"/>
        <v>43.84108761329307</v>
      </c>
      <c r="AM107" s="35">
        <v>10.3</v>
      </c>
      <c r="AN107" s="12">
        <f t="shared" si="42"/>
        <v>15.443999999999994</v>
      </c>
      <c r="AO107" s="13">
        <f t="shared" si="43"/>
        <v>49.941747572815473</v>
      </c>
      <c r="AP107" s="12">
        <f t="shared" si="58"/>
        <v>13.791666666666666</v>
      </c>
      <c r="AQ107" s="13">
        <f t="shared" si="59"/>
        <v>19.445250000000001</v>
      </c>
      <c r="AR107" s="13">
        <f t="shared" si="48"/>
        <v>40.992749244713025</v>
      </c>
    </row>
    <row r="108" spans="1:44">
      <c r="A108" s="1">
        <v>2020</v>
      </c>
      <c r="B108" s="1">
        <v>8</v>
      </c>
      <c r="D108" s="37">
        <v>73.400000000000006</v>
      </c>
      <c r="E108" s="35">
        <v>26.4</v>
      </c>
      <c r="F108" s="12">
        <f t="shared" si="60"/>
        <v>28.834500000000016</v>
      </c>
      <c r="G108" s="13">
        <f t="shared" si="33"/>
        <v>9.2215909090909776</v>
      </c>
      <c r="H108" s="12">
        <f t="shared" si="49"/>
        <v>29.029166666666665</v>
      </c>
      <c r="I108" s="13">
        <f t="shared" si="50"/>
        <v>30.994531250000005</v>
      </c>
      <c r="J108" s="13">
        <f t="shared" si="34"/>
        <v>6.7703100330128052</v>
      </c>
      <c r="K108" s="35">
        <v>11.7</v>
      </c>
      <c r="L108" s="12">
        <f t="shared" si="61"/>
        <v>18.800000000000011</v>
      </c>
      <c r="M108" s="13">
        <f t="shared" si="35"/>
        <v>60.683760683760795</v>
      </c>
      <c r="N108" s="12">
        <f t="shared" si="51"/>
        <v>14.658333333333337</v>
      </c>
      <c r="O108" s="13">
        <f t="shared" si="51"/>
        <v>20.208333333333332</v>
      </c>
      <c r="P108" s="13">
        <f t="shared" si="44"/>
        <v>37.862421830585532</v>
      </c>
      <c r="R108" s="35">
        <v>26.4</v>
      </c>
      <c r="S108" s="12">
        <f t="shared" si="36"/>
        <v>29.192640000000019</v>
      </c>
      <c r="T108" s="13">
        <f t="shared" si="37"/>
        <v>10.578181818181889</v>
      </c>
      <c r="U108" s="12">
        <f t="shared" si="52"/>
        <v>29.029166666666665</v>
      </c>
      <c r="V108" s="13">
        <f t="shared" si="53"/>
        <v>31.379500000000004</v>
      </c>
      <c r="W108" s="13">
        <f t="shared" si="45"/>
        <v>8.0964547150854287</v>
      </c>
      <c r="Y108" s="35">
        <v>26.4</v>
      </c>
      <c r="Z108" s="12">
        <f t="shared" si="38"/>
        <v>28.484820000000017</v>
      </c>
      <c r="AA108" s="13">
        <f t="shared" si="39"/>
        <v>7.8970454545455198</v>
      </c>
      <c r="AB108" s="12">
        <f t="shared" si="54"/>
        <v>29.029166666666665</v>
      </c>
      <c r="AC108" s="13">
        <f t="shared" si="55"/>
        <v>30.618656250000001</v>
      </c>
      <c r="AD108" s="13">
        <f t="shared" si="46"/>
        <v>5.4754916032725873</v>
      </c>
      <c r="AF108" s="35">
        <v>11.7</v>
      </c>
      <c r="AG108" s="12">
        <f t="shared" si="40"/>
        <v>18.98800000000001</v>
      </c>
      <c r="AH108" s="13">
        <f t="shared" si="41"/>
        <v>62.29059829059841</v>
      </c>
      <c r="AI108" s="12">
        <f t="shared" si="56"/>
        <v>14.658333333333337</v>
      </c>
      <c r="AJ108" s="13">
        <f t="shared" si="57"/>
        <v>20.410416666666666</v>
      </c>
      <c r="AK108" s="13">
        <f t="shared" si="47"/>
        <v>39.241046048891377</v>
      </c>
      <c r="AM108" s="35">
        <v>11.7</v>
      </c>
      <c r="AN108" s="12">
        <f t="shared" si="42"/>
        <v>18.612000000000013</v>
      </c>
      <c r="AO108" s="13">
        <f t="shared" si="43"/>
        <v>59.076923076923208</v>
      </c>
      <c r="AP108" s="12">
        <f t="shared" si="58"/>
        <v>14.658333333333337</v>
      </c>
      <c r="AQ108" s="13">
        <f t="shared" si="59"/>
        <v>20.006249999999998</v>
      </c>
      <c r="AR108" s="13">
        <f t="shared" si="48"/>
        <v>36.483797612279659</v>
      </c>
    </row>
    <row r="109" spans="1:44">
      <c r="A109" s="1">
        <v>2020</v>
      </c>
      <c r="B109" s="1">
        <v>9</v>
      </c>
      <c r="D109" s="37">
        <v>71.400000000000006</v>
      </c>
      <c r="E109" s="35">
        <v>17.3</v>
      </c>
      <c r="F109" s="12">
        <f t="shared" si="60"/>
        <v>22.699500000000018</v>
      </c>
      <c r="G109" s="13">
        <f t="shared" si="33"/>
        <v>31.210982658959637</v>
      </c>
      <c r="H109" s="12">
        <f t="shared" si="49"/>
        <v>31.925000000000001</v>
      </c>
      <c r="I109" s="13">
        <f t="shared" si="50"/>
        <v>32.11928125</v>
      </c>
      <c r="J109" s="13">
        <f t="shared" si="34"/>
        <v>0.60855520751761105</v>
      </c>
      <c r="K109" s="35">
        <v>5.3</v>
      </c>
      <c r="L109" s="12">
        <f t="shared" si="61"/>
        <v>14.800000000000011</v>
      </c>
      <c r="M109" s="13">
        <f t="shared" si="35"/>
        <v>179.24528301886812</v>
      </c>
      <c r="N109" s="12">
        <f t="shared" si="51"/>
        <v>16.412500000000001</v>
      </c>
      <c r="O109" s="13">
        <f t="shared" si="51"/>
        <v>20.941666666666666</v>
      </c>
      <c r="P109" s="13">
        <f t="shared" si="44"/>
        <v>27.595836506727593</v>
      </c>
      <c r="R109" s="35">
        <v>17.3</v>
      </c>
      <c r="S109" s="12">
        <f t="shared" si="36"/>
        <v>22.981440000000017</v>
      </c>
      <c r="T109" s="13">
        <f t="shared" si="37"/>
        <v>32.8406936416186</v>
      </c>
      <c r="U109" s="12">
        <f t="shared" si="52"/>
        <v>31.925000000000001</v>
      </c>
      <c r="V109" s="13">
        <f t="shared" si="53"/>
        <v>32.518220000000007</v>
      </c>
      <c r="W109" s="13">
        <f t="shared" si="45"/>
        <v>1.8581675802662687</v>
      </c>
      <c r="Y109" s="35">
        <v>17.3</v>
      </c>
      <c r="Z109" s="12">
        <f t="shared" si="38"/>
        <v>22.424220000000016</v>
      </c>
      <c r="AA109" s="13">
        <f t="shared" si="39"/>
        <v>29.619768786127253</v>
      </c>
      <c r="AB109" s="12">
        <f t="shared" si="54"/>
        <v>31.925000000000001</v>
      </c>
      <c r="AC109" s="13">
        <f t="shared" si="55"/>
        <v>31.729766249999997</v>
      </c>
      <c r="AD109" s="13">
        <f t="shared" si="46"/>
        <v>-0.61153876272514651</v>
      </c>
      <c r="AF109" s="35">
        <v>5.3</v>
      </c>
      <c r="AG109" s="12">
        <f t="shared" si="40"/>
        <v>14.948000000000011</v>
      </c>
      <c r="AH109" s="13">
        <f t="shared" si="41"/>
        <v>182.03773584905679</v>
      </c>
      <c r="AI109" s="12">
        <f t="shared" si="56"/>
        <v>16.412500000000001</v>
      </c>
      <c r="AJ109" s="13">
        <f t="shared" si="57"/>
        <v>21.151083333333336</v>
      </c>
      <c r="AK109" s="13">
        <f t="shared" si="47"/>
        <v>28.871794871794862</v>
      </c>
      <c r="AM109" s="35">
        <v>5.3</v>
      </c>
      <c r="AN109" s="12">
        <f t="shared" si="42"/>
        <v>14.652000000000012</v>
      </c>
      <c r="AO109" s="13">
        <f t="shared" si="43"/>
        <v>176.45283018867946</v>
      </c>
      <c r="AP109" s="12">
        <f t="shared" si="58"/>
        <v>16.412500000000001</v>
      </c>
      <c r="AQ109" s="13">
        <f t="shared" si="59"/>
        <v>20.732250000000004</v>
      </c>
      <c r="AR109" s="13">
        <f t="shared" si="48"/>
        <v>26.319878141660325</v>
      </c>
    </row>
    <row r="110" spans="1:44">
      <c r="A110" s="1">
        <v>2020</v>
      </c>
      <c r="B110" s="1">
        <v>10</v>
      </c>
      <c r="D110" s="37">
        <v>74.2</v>
      </c>
      <c r="E110" s="35">
        <v>38.299999999999997</v>
      </c>
      <c r="F110" s="12">
        <f t="shared" si="60"/>
        <v>31.288500000000006</v>
      </c>
      <c r="G110" s="13">
        <f t="shared" si="33"/>
        <v>-18.306788511749332</v>
      </c>
      <c r="H110" s="12">
        <f t="shared" si="49"/>
        <v>35.704166666666673</v>
      </c>
      <c r="I110" s="13">
        <f t="shared" si="50"/>
        <v>33.665812500000001</v>
      </c>
      <c r="J110" s="13">
        <f t="shared" si="34"/>
        <v>-5.7090092192787978</v>
      </c>
      <c r="K110" s="35">
        <v>22.9</v>
      </c>
      <c r="L110" s="12">
        <f t="shared" si="61"/>
        <v>20.400000000000006</v>
      </c>
      <c r="M110" s="13">
        <f t="shared" si="35"/>
        <v>-10.917030567685558</v>
      </c>
      <c r="N110" s="12">
        <f t="shared" si="51"/>
        <v>19.025000000000002</v>
      </c>
      <c r="O110" s="13">
        <f t="shared" si="51"/>
        <v>21.950000000000003</v>
      </c>
      <c r="P110" s="13">
        <f t="shared" si="44"/>
        <v>15.374507227332472</v>
      </c>
      <c r="R110" s="35">
        <v>38.299999999999997</v>
      </c>
      <c r="S110" s="12">
        <f t="shared" si="36"/>
        <v>31.677120000000009</v>
      </c>
      <c r="T110" s="13">
        <f t="shared" si="37"/>
        <v>-17.292114882506496</v>
      </c>
      <c r="U110" s="12">
        <f t="shared" si="52"/>
        <v>35.704166666666673</v>
      </c>
      <c r="V110" s="13">
        <f t="shared" si="53"/>
        <v>34.083960000000005</v>
      </c>
      <c r="W110" s="13">
        <f t="shared" si="45"/>
        <v>-4.5378643949118924</v>
      </c>
      <c r="Y110" s="35">
        <v>38.299999999999997</v>
      </c>
      <c r="Z110" s="12">
        <f t="shared" si="38"/>
        <v>30.909060000000007</v>
      </c>
      <c r="AA110" s="13">
        <f t="shared" si="39"/>
        <v>-19.297493472584833</v>
      </c>
      <c r="AB110" s="12">
        <f t="shared" si="54"/>
        <v>35.704166666666673</v>
      </c>
      <c r="AC110" s="13">
        <f t="shared" si="55"/>
        <v>33.257542500000007</v>
      </c>
      <c r="AD110" s="13">
        <f t="shared" si="46"/>
        <v>-6.8524892052748214</v>
      </c>
      <c r="AF110" s="35">
        <v>22.9</v>
      </c>
      <c r="AG110" s="12">
        <f t="shared" si="40"/>
        <v>20.604000000000006</v>
      </c>
      <c r="AH110" s="13">
        <f t="shared" si="41"/>
        <v>-10.026200873362413</v>
      </c>
      <c r="AI110" s="12">
        <f t="shared" si="56"/>
        <v>19.025000000000002</v>
      </c>
      <c r="AJ110" s="13">
        <f t="shared" si="57"/>
        <v>22.169500000000003</v>
      </c>
      <c r="AK110" s="13">
        <f t="shared" si="47"/>
        <v>16.528252299605796</v>
      </c>
      <c r="AM110" s="35">
        <v>22.9</v>
      </c>
      <c r="AN110" s="12">
        <f t="shared" si="42"/>
        <v>20.196000000000005</v>
      </c>
      <c r="AO110" s="13">
        <f t="shared" si="43"/>
        <v>-11.807860262008703</v>
      </c>
      <c r="AP110" s="12">
        <f t="shared" si="58"/>
        <v>19.025000000000002</v>
      </c>
      <c r="AQ110" s="13">
        <f t="shared" si="59"/>
        <v>21.730500000000003</v>
      </c>
      <c r="AR110" s="13">
        <f t="shared" si="48"/>
        <v>14.220762155059134</v>
      </c>
    </row>
    <row r="111" spans="1:44">
      <c r="A111" s="1">
        <v>2020</v>
      </c>
      <c r="B111" s="1">
        <v>11</v>
      </c>
      <c r="D111" s="42">
        <v>88</v>
      </c>
      <c r="E111" s="35">
        <v>71.099999999999994</v>
      </c>
      <c r="F111" s="12">
        <f t="shared" si="60"/>
        <v>73.62</v>
      </c>
      <c r="G111" s="13">
        <f t="shared" si="33"/>
        <v>3.5443037974683733</v>
      </c>
      <c r="H111" s="12">
        <f t="shared" si="49"/>
        <v>39.579166666666673</v>
      </c>
      <c r="I111" s="13">
        <f t="shared" si="50"/>
        <v>35.314593750000007</v>
      </c>
      <c r="J111" s="13">
        <f t="shared" si="34"/>
        <v>-10.774792083377193</v>
      </c>
      <c r="K111" s="35">
        <v>40.4</v>
      </c>
      <c r="L111" s="12">
        <f t="shared" si="61"/>
        <v>48</v>
      </c>
      <c r="M111" s="13">
        <f t="shared" si="35"/>
        <v>18.811881188118804</v>
      </c>
      <c r="N111" s="12">
        <f t="shared" si="51"/>
        <v>21.900000000000002</v>
      </c>
      <c r="O111" s="13">
        <f t="shared" si="51"/>
        <v>23.025000000000006</v>
      </c>
      <c r="P111" s="13">
        <f t="shared" si="44"/>
        <v>5.1369863013698733</v>
      </c>
      <c r="R111" s="35">
        <v>71.099999999999994</v>
      </c>
      <c r="S111" s="12">
        <f t="shared" si="36"/>
        <v>74.534400000000005</v>
      </c>
      <c r="T111" s="13">
        <f t="shared" si="37"/>
        <v>4.8303797468354617</v>
      </c>
      <c r="U111" s="12">
        <f t="shared" si="52"/>
        <v>39.579166666666673</v>
      </c>
      <c r="V111" s="13">
        <f t="shared" si="53"/>
        <v>35.753220000000006</v>
      </c>
      <c r="W111" s="13">
        <f t="shared" si="45"/>
        <v>-9.6665670070533736</v>
      </c>
      <c r="Y111" s="35">
        <v>71.099999999999994</v>
      </c>
      <c r="Z111" s="12">
        <f t="shared" si="38"/>
        <v>72.727199999999996</v>
      </c>
      <c r="AA111" s="13">
        <f t="shared" si="39"/>
        <v>2.2886075949367211</v>
      </c>
      <c r="AB111" s="12">
        <f t="shared" si="54"/>
        <v>39.579166666666673</v>
      </c>
      <c r="AC111" s="13">
        <f t="shared" si="55"/>
        <v>34.886328750000004</v>
      </c>
      <c r="AD111" s="13">
        <f t="shared" si="46"/>
        <v>-11.856838614591013</v>
      </c>
      <c r="AF111" s="35">
        <v>40.4</v>
      </c>
      <c r="AG111" s="12">
        <f t="shared" si="40"/>
        <v>48.480000000000004</v>
      </c>
      <c r="AH111" s="13">
        <f t="shared" si="41"/>
        <v>20.000000000000014</v>
      </c>
      <c r="AI111" s="12">
        <f t="shared" si="56"/>
        <v>21.900000000000002</v>
      </c>
      <c r="AJ111" s="13">
        <f t="shared" si="57"/>
        <v>23.255250000000004</v>
      </c>
      <c r="AK111" s="13">
        <f t="shared" si="47"/>
        <v>6.1883561643835776</v>
      </c>
      <c r="AM111" s="35">
        <v>40.4</v>
      </c>
      <c r="AN111" s="12">
        <f t="shared" si="42"/>
        <v>47.519999999999996</v>
      </c>
      <c r="AO111" s="13">
        <f t="shared" si="43"/>
        <v>17.623762376237622</v>
      </c>
      <c r="AP111" s="12">
        <f t="shared" si="58"/>
        <v>21.900000000000002</v>
      </c>
      <c r="AQ111" s="13">
        <f t="shared" si="59"/>
        <v>22.794750000000004</v>
      </c>
      <c r="AR111" s="13">
        <f t="shared" si="48"/>
        <v>4.0856164383561691</v>
      </c>
    </row>
    <row r="112" spans="1:44">
      <c r="A112" s="1">
        <v>2020</v>
      </c>
      <c r="B112" s="1">
        <v>12</v>
      </c>
      <c r="D112" s="37">
        <v>84.2</v>
      </c>
      <c r="E112" s="35">
        <v>63.1</v>
      </c>
      <c r="F112" s="12">
        <f t="shared" si="60"/>
        <v>61.963500000000003</v>
      </c>
      <c r="G112" s="13">
        <f t="shared" si="33"/>
        <v>-1.8011093502377236</v>
      </c>
      <c r="H112" s="12">
        <f t="shared" si="49"/>
        <v>44.408333333333339</v>
      </c>
      <c r="I112" s="13">
        <f t="shared" si="50"/>
        <v>37.43628125</v>
      </c>
      <c r="J112" s="13">
        <f t="shared" si="34"/>
        <v>-15.699873334584353</v>
      </c>
      <c r="K112" s="35">
        <v>32.4</v>
      </c>
      <c r="L112" s="12">
        <f t="shared" si="61"/>
        <v>40.400000000000006</v>
      </c>
      <c r="M112" s="13">
        <f t="shared" si="35"/>
        <v>24.691358024691382</v>
      </c>
      <c r="N112" s="12">
        <f t="shared" si="51"/>
        <v>25.262499999999999</v>
      </c>
      <c r="O112" s="13">
        <f t="shared" si="51"/>
        <v>24.408333333333335</v>
      </c>
      <c r="P112" s="13">
        <f t="shared" si="44"/>
        <v>-3.3811644400461631</v>
      </c>
      <c r="R112" s="35">
        <v>63.1</v>
      </c>
      <c r="S112" s="12">
        <f t="shared" si="36"/>
        <v>62.733120000000007</v>
      </c>
      <c r="T112" s="13">
        <f t="shared" si="37"/>
        <v>-0.58142630744848134</v>
      </c>
      <c r="U112" s="12">
        <f t="shared" si="52"/>
        <v>44.408333333333339</v>
      </c>
      <c r="V112" s="13">
        <f t="shared" si="53"/>
        <v>37.901260000000001</v>
      </c>
      <c r="W112" s="13">
        <f t="shared" si="45"/>
        <v>-14.652820416588483</v>
      </c>
      <c r="Y112" s="35">
        <v>63.1</v>
      </c>
      <c r="Z112" s="12">
        <f t="shared" si="38"/>
        <v>61.212060000000008</v>
      </c>
      <c r="AA112" s="13">
        <f t="shared" si="39"/>
        <v>-2.9919809825673411</v>
      </c>
      <c r="AB112" s="12">
        <f t="shared" si="54"/>
        <v>44.408333333333339</v>
      </c>
      <c r="AC112" s="13">
        <f t="shared" si="55"/>
        <v>36.982286250000001</v>
      </c>
      <c r="AD112" s="13">
        <f t="shared" si="46"/>
        <v>-16.722192719084262</v>
      </c>
      <c r="AF112" s="35">
        <v>32.4</v>
      </c>
      <c r="AG112" s="12">
        <f t="shared" si="40"/>
        <v>40.804000000000009</v>
      </c>
      <c r="AH112" s="13">
        <f t="shared" si="41"/>
        <v>25.938271604938308</v>
      </c>
      <c r="AI112" s="12">
        <f t="shared" si="56"/>
        <v>25.262499999999999</v>
      </c>
      <c r="AJ112" s="13">
        <f t="shared" si="57"/>
        <v>24.652416666666671</v>
      </c>
      <c r="AK112" s="13">
        <f t="shared" si="47"/>
        <v>-2.4149760844466357</v>
      </c>
      <c r="AM112" s="35">
        <v>32.4</v>
      </c>
      <c r="AN112" s="12">
        <f t="shared" si="42"/>
        <v>39.996000000000002</v>
      </c>
      <c r="AO112" s="13">
        <f t="shared" si="43"/>
        <v>23.444444444444471</v>
      </c>
      <c r="AP112" s="12">
        <f t="shared" si="58"/>
        <v>25.262499999999999</v>
      </c>
      <c r="AQ112" s="13">
        <f t="shared" si="59"/>
        <v>24.164250000000006</v>
      </c>
      <c r="AR112" s="13">
        <f t="shared" si="48"/>
        <v>-4.3473527956457048</v>
      </c>
    </row>
    <row r="113" spans="1:44">
      <c r="A113" s="1">
        <v>2021</v>
      </c>
      <c r="B113" s="1">
        <v>1</v>
      </c>
      <c r="D113" s="37">
        <v>73.599999999999994</v>
      </c>
      <c r="E113" s="35">
        <v>35.5</v>
      </c>
      <c r="F113" s="12">
        <f t="shared" si="60"/>
        <v>29.447999999999983</v>
      </c>
      <c r="G113" s="13">
        <f t="shared" si="33"/>
        <v>-17.047887323943712</v>
      </c>
      <c r="H113" s="12">
        <f t="shared" si="49"/>
        <v>49.870833333333337</v>
      </c>
      <c r="I113" s="13">
        <f t="shared" si="50"/>
        <v>40.235374999999998</v>
      </c>
      <c r="J113" s="13">
        <f t="shared" si="34"/>
        <v>-19.320828807753372</v>
      </c>
      <c r="K113" s="35">
        <v>18.399999999999999</v>
      </c>
      <c r="L113" s="12">
        <f t="shared" si="61"/>
        <v>19.199999999999989</v>
      </c>
      <c r="M113" s="13">
        <f t="shared" si="35"/>
        <v>4.3478260869564735</v>
      </c>
      <c r="N113" s="12">
        <f t="shared" si="51"/>
        <v>29.020833333333332</v>
      </c>
      <c r="O113" s="13">
        <f t="shared" si="51"/>
        <v>26.233333333333338</v>
      </c>
      <c r="P113" s="13">
        <f t="shared" si="44"/>
        <v>-9.6051687006460753</v>
      </c>
      <c r="R113" s="35">
        <v>35.5</v>
      </c>
      <c r="S113" s="12">
        <f t="shared" si="36"/>
        <v>29.813759999999981</v>
      </c>
      <c r="T113" s="13">
        <f t="shared" si="37"/>
        <v>-16.017577464788786</v>
      </c>
      <c r="U113" s="12">
        <f t="shared" si="52"/>
        <v>49.870833333333337</v>
      </c>
      <c r="V113" s="13">
        <f t="shared" si="53"/>
        <v>40.735120000000002</v>
      </c>
      <c r="W113" s="13">
        <f t="shared" si="45"/>
        <v>-18.318750104436461</v>
      </c>
      <c r="Y113" s="35">
        <v>35.5</v>
      </c>
      <c r="Z113" s="12">
        <f t="shared" si="38"/>
        <v>29.090879999999984</v>
      </c>
      <c r="AA113" s="13">
        <f t="shared" si="39"/>
        <v>-18.053859154929626</v>
      </c>
      <c r="AB113" s="12">
        <f t="shared" si="54"/>
        <v>49.870833333333337</v>
      </c>
      <c r="AC113" s="13">
        <f t="shared" si="55"/>
        <v>39.747435000000003</v>
      </c>
      <c r="AD113" s="13">
        <f t="shared" si="46"/>
        <v>-20.299236360598215</v>
      </c>
      <c r="AF113" s="35">
        <v>18.399999999999999</v>
      </c>
      <c r="AG113" s="12">
        <f t="shared" si="40"/>
        <v>19.391999999999989</v>
      </c>
      <c r="AH113" s="13">
        <f t="shared" si="41"/>
        <v>5.3913043478260363</v>
      </c>
      <c r="AI113" s="12">
        <f t="shared" si="56"/>
        <v>29.020833333333332</v>
      </c>
      <c r="AJ113" s="13">
        <f t="shared" si="57"/>
        <v>26.495666666666668</v>
      </c>
      <c r="AK113" s="13">
        <f t="shared" si="47"/>
        <v>-8.7012203876525405</v>
      </c>
      <c r="AM113" s="35">
        <v>18.399999999999999</v>
      </c>
      <c r="AN113" s="12">
        <f t="shared" si="42"/>
        <v>19.007999999999988</v>
      </c>
      <c r="AO113" s="13">
        <f t="shared" si="43"/>
        <v>3.3043478260869108</v>
      </c>
      <c r="AP113" s="12">
        <f t="shared" si="58"/>
        <v>29.020833333333332</v>
      </c>
      <c r="AQ113" s="13">
        <f t="shared" si="59"/>
        <v>25.971</v>
      </c>
      <c r="AR113" s="13">
        <f t="shared" si="48"/>
        <v>-10.509117013639624</v>
      </c>
    </row>
    <row r="114" spans="1:44">
      <c r="A114" s="1">
        <v>2021</v>
      </c>
      <c r="B114" s="1">
        <v>2</v>
      </c>
      <c r="D114" s="37">
        <v>72.400000000000006</v>
      </c>
      <c r="E114" s="35">
        <v>32.299999999999997</v>
      </c>
      <c r="F114" s="12">
        <f t="shared" si="60"/>
        <v>25.767000000000017</v>
      </c>
      <c r="G114" s="13">
        <f t="shared" si="33"/>
        <v>-20.226006191950404</v>
      </c>
      <c r="H114" s="12">
        <f t="shared" si="49"/>
        <v>53.904166666666661</v>
      </c>
      <c r="I114" s="13">
        <f t="shared" si="50"/>
        <v>42.548781249999998</v>
      </c>
      <c r="J114" s="13">
        <f t="shared" si="34"/>
        <v>-21.06587694210404</v>
      </c>
      <c r="K114" s="35">
        <v>17.600000000000001</v>
      </c>
      <c r="L114" s="12">
        <f t="shared" si="61"/>
        <v>16.800000000000011</v>
      </c>
      <c r="M114" s="13">
        <f t="shared" si="35"/>
        <v>-4.5454545454544899</v>
      </c>
      <c r="N114" s="12">
        <f t="shared" si="51"/>
        <v>31.854166666666661</v>
      </c>
      <c r="O114" s="13">
        <f t="shared" si="51"/>
        <v>27.741666666666664</v>
      </c>
      <c r="P114" s="13">
        <f t="shared" si="44"/>
        <v>-12.91039895356441</v>
      </c>
      <c r="R114" s="35">
        <v>32.299999999999997</v>
      </c>
      <c r="S114" s="12">
        <f t="shared" si="36"/>
        <v>26.087040000000016</v>
      </c>
      <c r="T114" s="13">
        <f t="shared" si="37"/>
        <v>-19.23517027863771</v>
      </c>
      <c r="U114" s="12">
        <f t="shared" si="52"/>
        <v>53.904166666666661</v>
      </c>
      <c r="V114" s="13">
        <f t="shared" si="53"/>
        <v>43.077260000000003</v>
      </c>
      <c r="W114" s="13">
        <f t="shared" si="45"/>
        <v>-20.08547267527247</v>
      </c>
      <c r="Y114" s="35">
        <v>32.299999999999997</v>
      </c>
      <c r="Z114" s="12">
        <f t="shared" si="38"/>
        <v>25.454520000000016</v>
      </c>
      <c r="AA114" s="13">
        <f t="shared" si="39"/>
        <v>-21.193436532507675</v>
      </c>
      <c r="AB114" s="12">
        <f t="shared" si="54"/>
        <v>53.904166666666661</v>
      </c>
      <c r="AC114" s="13">
        <f t="shared" si="55"/>
        <v>42.032786250000001</v>
      </c>
      <c r="AD114" s="13">
        <f t="shared" si="46"/>
        <v>-22.023122053026185</v>
      </c>
      <c r="AF114" s="35">
        <v>17.600000000000001</v>
      </c>
      <c r="AG114" s="12">
        <f t="shared" si="40"/>
        <v>16.968000000000011</v>
      </c>
      <c r="AH114" s="13">
        <f t="shared" si="41"/>
        <v>-3.5909090909090366</v>
      </c>
      <c r="AI114" s="12">
        <f t="shared" si="56"/>
        <v>31.854166666666661</v>
      </c>
      <c r="AJ114" s="13">
        <f t="shared" si="57"/>
        <v>28.019083333333338</v>
      </c>
      <c r="AK114" s="13">
        <f t="shared" si="47"/>
        <v>-12.039502943100032</v>
      </c>
      <c r="AM114" s="35">
        <v>17.600000000000001</v>
      </c>
      <c r="AN114" s="12">
        <f t="shared" si="42"/>
        <v>16.632000000000012</v>
      </c>
      <c r="AO114" s="13">
        <f t="shared" si="43"/>
        <v>-5.4999999999999432</v>
      </c>
      <c r="AP114" s="12">
        <f t="shared" si="58"/>
        <v>31.854166666666661</v>
      </c>
      <c r="AQ114" s="13">
        <f t="shared" si="59"/>
        <v>27.464250000000003</v>
      </c>
      <c r="AR114" s="13">
        <f t="shared" si="48"/>
        <v>-13.781294964028746</v>
      </c>
    </row>
    <row r="115" spans="1:44">
      <c r="A115" s="1">
        <v>2021</v>
      </c>
      <c r="B115" s="1">
        <v>3</v>
      </c>
      <c r="D115" s="38">
        <v>75.2</v>
      </c>
      <c r="E115" s="35">
        <v>54.1</v>
      </c>
      <c r="F115" s="12">
        <f t="shared" si="60"/>
        <v>34.356000000000009</v>
      </c>
      <c r="G115" s="13">
        <f t="shared" si="33"/>
        <v>-36.495378927911261</v>
      </c>
      <c r="H115" s="12">
        <f t="shared" si="49"/>
        <v>59.483333333333327</v>
      </c>
      <c r="I115" s="13">
        <f t="shared" si="50"/>
        <v>45.501249999999999</v>
      </c>
      <c r="J115" s="13">
        <f t="shared" si="34"/>
        <v>-23.505884001120762</v>
      </c>
      <c r="K115" s="35">
        <v>31</v>
      </c>
      <c r="L115" s="12">
        <f t="shared" si="61"/>
        <v>22.400000000000006</v>
      </c>
      <c r="M115" s="13">
        <f t="shared" si="35"/>
        <v>-27.741935483870947</v>
      </c>
      <c r="N115" s="12">
        <f t="shared" si="51"/>
        <v>35.737499999999997</v>
      </c>
      <c r="O115" s="13">
        <f t="shared" si="51"/>
        <v>29.666666666666671</v>
      </c>
      <c r="P115" s="13">
        <f t="shared" si="44"/>
        <v>-16.987291593797352</v>
      </c>
      <c r="R115" s="35">
        <v>54.1</v>
      </c>
      <c r="S115" s="12">
        <f t="shared" si="36"/>
        <v>34.782720000000005</v>
      </c>
      <c r="T115" s="13">
        <f t="shared" si="37"/>
        <v>-35.706617375231048</v>
      </c>
      <c r="U115" s="12">
        <f t="shared" si="52"/>
        <v>59.483333333333327</v>
      </c>
      <c r="V115" s="13">
        <f t="shared" si="53"/>
        <v>46.066399999999994</v>
      </c>
      <c r="W115" s="13">
        <f t="shared" si="45"/>
        <v>-22.55578593443542</v>
      </c>
      <c r="Y115" s="35">
        <v>54.1</v>
      </c>
      <c r="Z115" s="12">
        <f t="shared" si="38"/>
        <v>33.939360000000008</v>
      </c>
      <c r="AA115" s="13">
        <f t="shared" si="39"/>
        <v>-37.265508317929751</v>
      </c>
      <c r="AB115" s="12">
        <f t="shared" si="54"/>
        <v>59.483333333333327</v>
      </c>
      <c r="AC115" s="13">
        <f t="shared" si="55"/>
        <v>44.949450000000006</v>
      </c>
      <c r="AD115" s="13">
        <f t="shared" si="46"/>
        <v>-24.433538806388327</v>
      </c>
      <c r="AF115" s="35">
        <v>31</v>
      </c>
      <c r="AG115" s="12">
        <f t="shared" si="40"/>
        <v>22.624000000000006</v>
      </c>
      <c r="AH115" s="13">
        <f t="shared" si="41"/>
        <v>-27.01935483870966</v>
      </c>
      <c r="AI115" s="12">
        <f t="shared" si="56"/>
        <v>35.737499999999997</v>
      </c>
      <c r="AJ115" s="13">
        <f t="shared" si="57"/>
        <v>29.963333333333335</v>
      </c>
      <c r="AK115" s="13">
        <f t="shared" si="47"/>
        <v>-16.157164509735338</v>
      </c>
      <c r="AM115" s="35">
        <v>31</v>
      </c>
      <c r="AN115" s="12">
        <f t="shared" si="42"/>
        <v>22.176000000000005</v>
      </c>
      <c r="AO115" s="13">
        <f t="shared" si="43"/>
        <v>-28.464516129032233</v>
      </c>
      <c r="AP115" s="12">
        <f t="shared" si="58"/>
        <v>35.737499999999997</v>
      </c>
      <c r="AQ115" s="13">
        <f t="shared" si="59"/>
        <v>29.370000000000005</v>
      </c>
      <c r="AR115" s="13">
        <f t="shared" si="48"/>
        <v>-17.817418677859379</v>
      </c>
    </row>
    <row r="116" spans="1:44">
      <c r="A116" s="1">
        <v>2021</v>
      </c>
      <c r="B116" s="1">
        <v>4</v>
      </c>
      <c r="D116" s="38">
        <v>76.400000000000006</v>
      </c>
      <c r="E116" s="35">
        <v>64.099999999999994</v>
      </c>
      <c r="F116" s="12">
        <f t="shared" si="60"/>
        <v>38.037000000000013</v>
      </c>
      <c r="G116" s="13">
        <f t="shared" si="33"/>
        <v>-40.659906396255828</v>
      </c>
      <c r="H116" s="12">
        <f t="shared" si="49"/>
        <v>65.833333333333329</v>
      </c>
      <c r="I116" s="13">
        <f t="shared" si="50"/>
        <v>49.450656250000009</v>
      </c>
      <c r="J116" s="13">
        <f t="shared" si="34"/>
        <v>-24.885079113924036</v>
      </c>
      <c r="K116" s="35">
        <v>42.2</v>
      </c>
      <c r="L116" s="12">
        <f t="shared" si="61"/>
        <v>24.800000000000011</v>
      </c>
      <c r="M116" s="13">
        <f t="shared" si="35"/>
        <v>-41.232227488151644</v>
      </c>
      <c r="N116" s="12">
        <f t="shared" si="51"/>
        <v>40.008333333333326</v>
      </c>
      <c r="O116" s="13">
        <f t="shared" si="51"/>
        <v>32.241666666666667</v>
      </c>
      <c r="P116" s="13">
        <f t="shared" si="44"/>
        <v>-19.412622370339491</v>
      </c>
      <c r="R116" s="35">
        <v>64.099999999999994</v>
      </c>
      <c r="S116" s="12">
        <f t="shared" si="36"/>
        <v>38.509440000000019</v>
      </c>
      <c r="T116" s="13">
        <f t="shared" si="37"/>
        <v>-39.922870514820552</v>
      </c>
      <c r="U116" s="12">
        <f t="shared" si="52"/>
        <v>65.833333333333329</v>
      </c>
      <c r="V116" s="13">
        <f t="shared" si="53"/>
        <v>50.064860000000003</v>
      </c>
      <c r="W116" s="13">
        <f t="shared" si="45"/>
        <v>-23.952111392405044</v>
      </c>
      <c r="Y116" s="35">
        <v>64.099999999999994</v>
      </c>
      <c r="Z116" s="12">
        <f t="shared" si="38"/>
        <v>37.575720000000018</v>
      </c>
      <c r="AA116" s="13">
        <f t="shared" si="39"/>
        <v>-41.379531981279214</v>
      </c>
      <c r="AB116" s="12">
        <f t="shared" si="54"/>
        <v>65.833333333333329</v>
      </c>
      <c r="AC116" s="13">
        <f t="shared" si="55"/>
        <v>48.850961250000005</v>
      </c>
      <c r="AD116" s="13">
        <f t="shared" si="46"/>
        <v>-25.796008227848091</v>
      </c>
      <c r="AF116" s="35">
        <v>42.2</v>
      </c>
      <c r="AG116" s="12">
        <f t="shared" si="40"/>
        <v>25.048000000000012</v>
      </c>
      <c r="AH116" s="13">
        <f t="shared" si="41"/>
        <v>-40.644549763033147</v>
      </c>
      <c r="AI116" s="12">
        <f t="shared" si="56"/>
        <v>40.008333333333326</v>
      </c>
      <c r="AJ116" s="13">
        <f t="shared" si="57"/>
        <v>32.564083333333336</v>
      </c>
      <c r="AK116" s="13">
        <f t="shared" si="47"/>
        <v>-18.606748594042884</v>
      </c>
      <c r="AM116" s="35">
        <v>42.2</v>
      </c>
      <c r="AN116" s="12">
        <f t="shared" si="42"/>
        <v>24.55200000000001</v>
      </c>
      <c r="AO116" s="13">
        <f t="shared" si="43"/>
        <v>-41.819905213270125</v>
      </c>
      <c r="AP116" s="12">
        <f t="shared" si="58"/>
        <v>40.008333333333326</v>
      </c>
      <c r="AQ116" s="13">
        <f t="shared" si="59"/>
        <v>31.919250000000002</v>
      </c>
      <c r="AR116" s="13">
        <f t="shared" si="48"/>
        <v>-20.218496146636099</v>
      </c>
    </row>
    <row r="117" spans="1:44">
      <c r="A117" s="1">
        <v>2021</v>
      </c>
      <c r="B117" s="1">
        <v>5</v>
      </c>
      <c r="D117" s="37">
        <v>77.099999999999994</v>
      </c>
      <c r="E117" s="35">
        <v>57.3</v>
      </c>
      <c r="F117" s="12">
        <f t="shared" si="60"/>
        <v>40.184249999999984</v>
      </c>
      <c r="G117" s="13">
        <f t="shared" si="33"/>
        <v>-29.870418848167574</v>
      </c>
      <c r="H117" s="12">
        <f t="shared" si="49"/>
        <v>68.154166666666669</v>
      </c>
      <c r="I117" s="13">
        <f t="shared" si="50"/>
        <v>50.7926875</v>
      </c>
      <c r="J117" s="13">
        <f t="shared" si="34"/>
        <v>-25.473833832609898</v>
      </c>
      <c r="K117" s="35">
        <v>37.700000000000003</v>
      </c>
      <c r="L117" s="12">
        <f t="shared" si="61"/>
        <v>26.199999999999989</v>
      </c>
      <c r="M117" s="13">
        <f t="shared" si="35"/>
        <v>-30.503978779840878</v>
      </c>
      <c r="N117" s="12">
        <f t="shared" si="51"/>
        <v>41.770833333333336</v>
      </c>
      <c r="O117" s="13">
        <f t="shared" si="51"/>
        <v>33.116666666666667</v>
      </c>
      <c r="P117" s="13">
        <f t="shared" si="44"/>
        <v>-20.718204488778056</v>
      </c>
      <c r="R117" s="35">
        <v>57.3</v>
      </c>
      <c r="S117" s="12">
        <f t="shared" si="36"/>
        <v>40.683359999999979</v>
      </c>
      <c r="T117" s="13">
        <f t="shared" si="37"/>
        <v>-28.999371727748724</v>
      </c>
      <c r="U117" s="12">
        <f t="shared" si="52"/>
        <v>68.154166666666669</v>
      </c>
      <c r="V117" s="13">
        <f t="shared" si="53"/>
        <v>51.423560000000009</v>
      </c>
      <c r="W117" s="13">
        <f t="shared" si="45"/>
        <v>-24.548178761386552</v>
      </c>
      <c r="Y117" s="35">
        <v>57.3</v>
      </c>
      <c r="Z117" s="12">
        <f t="shared" si="38"/>
        <v>39.696929999999981</v>
      </c>
      <c r="AA117" s="13">
        <f t="shared" si="39"/>
        <v>-30.720890052356054</v>
      </c>
      <c r="AB117" s="12">
        <f t="shared" si="54"/>
        <v>68.154166666666669</v>
      </c>
      <c r="AC117" s="13">
        <f t="shared" si="55"/>
        <v>50.176717499999995</v>
      </c>
      <c r="AD117" s="13">
        <f t="shared" si="46"/>
        <v>-26.377623036009055</v>
      </c>
      <c r="AF117" s="35">
        <v>37.700000000000003</v>
      </c>
      <c r="AG117" s="12">
        <f t="shared" si="40"/>
        <v>26.461999999999989</v>
      </c>
      <c r="AH117" s="13">
        <f t="shared" si="41"/>
        <v>-29.809018567639285</v>
      </c>
      <c r="AI117" s="12">
        <f t="shared" si="56"/>
        <v>41.770833333333336</v>
      </c>
      <c r="AJ117" s="13">
        <f t="shared" si="57"/>
        <v>33.447833333333335</v>
      </c>
      <c r="AK117" s="13">
        <f t="shared" si="47"/>
        <v>-19.925386533665829</v>
      </c>
      <c r="AM117" s="35">
        <v>37.700000000000003</v>
      </c>
      <c r="AN117" s="12">
        <f t="shared" si="42"/>
        <v>25.937999999999988</v>
      </c>
      <c r="AO117" s="13">
        <f t="shared" si="43"/>
        <v>-31.198938992042486</v>
      </c>
      <c r="AP117" s="12">
        <f t="shared" si="58"/>
        <v>41.770833333333336</v>
      </c>
      <c r="AQ117" s="13">
        <f t="shared" si="59"/>
        <v>32.785499999999999</v>
      </c>
      <c r="AR117" s="13">
        <f t="shared" si="48"/>
        <v>-21.511022443890283</v>
      </c>
    </row>
    <row r="118" spans="1:44">
      <c r="A118" s="1">
        <v>2021</v>
      </c>
      <c r="B118" s="1">
        <v>6</v>
      </c>
      <c r="D118" s="37">
        <v>81.8</v>
      </c>
      <c r="E118" s="35">
        <v>87.5</v>
      </c>
      <c r="F118" s="12">
        <f t="shared" si="60"/>
        <v>54.601499999999987</v>
      </c>
      <c r="G118" s="13">
        <f t="shared" si="33"/>
        <v>-37.59828571428573</v>
      </c>
      <c r="H118" s="12">
        <f t="shared" si="49"/>
        <v>72.025000000000006</v>
      </c>
      <c r="I118" s="13">
        <f t="shared" si="50"/>
        <v>52.326437499999997</v>
      </c>
      <c r="J118" s="13">
        <f t="shared" si="34"/>
        <v>-27.349618188129128</v>
      </c>
      <c r="K118" s="35">
        <v>56.4</v>
      </c>
      <c r="L118" s="12">
        <f t="shared" si="61"/>
        <v>35.599999999999994</v>
      </c>
      <c r="M118" s="13">
        <f t="shared" si="35"/>
        <v>-36.879432624113484</v>
      </c>
      <c r="N118" s="12">
        <f t="shared" si="51"/>
        <v>44.829166666666673</v>
      </c>
      <c r="O118" s="13">
        <f t="shared" si="51"/>
        <v>34.116666666666674</v>
      </c>
      <c r="P118" s="13">
        <f t="shared" si="44"/>
        <v>-23.896272887814845</v>
      </c>
      <c r="R118" s="35">
        <v>87.5</v>
      </c>
      <c r="S118" s="12">
        <f t="shared" si="36"/>
        <v>55.279679999999992</v>
      </c>
      <c r="T118" s="13">
        <f t="shared" si="37"/>
        <v>-36.823222857142866</v>
      </c>
      <c r="U118" s="12">
        <f t="shared" si="52"/>
        <v>72.025000000000006</v>
      </c>
      <c r="V118" s="13">
        <f t="shared" si="53"/>
        <v>52.97636</v>
      </c>
      <c r="W118" s="13">
        <f t="shared" si="45"/>
        <v>-26.447261367580708</v>
      </c>
      <c r="Y118" s="35">
        <v>87.5</v>
      </c>
      <c r="Z118" s="12">
        <f t="shared" si="38"/>
        <v>53.939339999999994</v>
      </c>
      <c r="AA118" s="13">
        <f t="shared" si="39"/>
        <v>-38.35504000000001</v>
      </c>
      <c r="AB118" s="12">
        <f t="shared" si="54"/>
        <v>72.025000000000006</v>
      </c>
      <c r="AC118" s="13">
        <f t="shared" si="55"/>
        <v>51.691867500000001</v>
      </c>
      <c r="AD118" s="13">
        <f t="shared" si="46"/>
        <v>-28.230659493231528</v>
      </c>
      <c r="AF118" s="35">
        <v>56.4</v>
      </c>
      <c r="AG118" s="12">
        <f t="shared" si="40"/>
        <v>35.955999999999996</v>
      </c>
      <c r="AH118" s="13">
        <f t="shared" si="41"/>
        <v>-36.248226950354614</v>
      </c>
      <c r="AI118" s="12">
        <f t="shared" si="56"/>
        <v>44.829166666666673</v>
      </c>
      <c r="AJ118" s="13">
        <f t="shared" si="57"/>
        <v>34.457833333333333</v>
      </c>
      <c r="AK118" s="13">
        <f t="shared" si="47"/>
        <v>-23.135235616693024</v>
      </c>
      <c r="AM118" s="35">
        <v>56.4</v>
      </c>
      <c r="AN118" s="12">
        <f t="shared" si="42"/>
        <v>35.243999999999993</v>
      </c>
      <c r="AO118" s="13">
        <f t="shared" si="43"/>
        <v>-37.510638297872354</v>
      </c>
      <c r="AP118" s="12">
        <f t="shared" si="58"/>
        <v>44.829166666666673</v>
      </c>
      <c r="AQ118" s="13">
        <f t="shared" si="59"/>
        <v>33.775500000000001</v>
      </c>
      <c r="AR118" s="13">
        <f t="shared" si="48"/>
        <v>-24.65731015893671</v>
      </c>
    </row>
    <row r="119" spans="1:44">
      <c r="A119" s="1">
        <v>2021</v>
      </c>
      <c r="B119" s="1">
        <v>7</v>
      </c>
      <c r="D119" s="37">
        <v>83.6</v>
      </c>
      <c r="E119" s="35">
        <v>82.4</v>
      </c>
      <c r="F119" s="12">
        <f t="shared" si="60"/>
        <v>60.122999999999983</v>
      </c>
      <c r="G119" s="13">
        <f t="shared" si="33"/>
        <v>-27.035194174757308</v>
      </c>
      <c r="H119" s="12">
        <f t="shared" si="49"/>
        <v>79.762500000000003</v>
      </c>
      <c r="I119" s="13">
        <f t="shared" si="50"/>
        <v>57.758468749999992</v>
      </c>
      <c r="J119" s="13">
        <f t="shared" si="34"/>
        <v>-27.586937784046413</v>
      </c>
      <c r="K119" s="35">
        <v>54.2</v>
      </c>
      <c r="L119" s="12">
        <f t="shared" si="61"/>
        <v>39.199999999999989</v>
      </c>
      <c r="M119" s="13">
        <f t="shared" si="35"/>
        <v>-27.675276752767559</v>
      </c>
      <c r="N119" s="12">
        <f t="shared" si="51"/>
        <v>50.162500000000001</v>
      </c>
      <c r="O119" s="13">
        <f t="shared" si="51"/>
        <v>37.658333333333331</v>
      </c>
      <c r="P119" s="13">
        <f t="shared" si="44"/>
        <v>-24.927319544812704</v>
      </c>
      <c r="R119" s="35">
        <v>82.4</v>
      </c>
      <c r="S119" s="12">
        <f t="shared" si="36"/>
        <v>60.869759999999978</v>
      </c>
      <c r="T119" s="13">
        <f t="shared" si="37"/>
        <v>-26.128932038834989</v>
      </c>
      <c r="U119" s="12">
        <f t="shared" si="52"/>
        <v>79.762500000000003</v>
      </c>
      <c r="V119" s="13">
        <f t="shared" si="53"/>
        <v>58.475860000000004</v>
      </c>
      <c r="W119" s="13">
        <f t="shared" si="45"/>
        <v>-26.687528600532829</v>
      </c>
      <c r="Y119" s="35">
        <v>82.4</v>
      </c>
      <c r="Z119" s="12">
        <f t="shared" si="38"/>
        <v>59.393879999999982</v>
      </c>
      <c r="AA119" s="13">
        <f t="shared" si="39"/>
        <v>-27.920048543689347</v>
      </c>
      <c r="AB119" s="12">
        <f t="shared" si="54"/>
        <v>79.762500000000003</v>
      </c>
      <c r="AC119" s="13">
        <f t="shared" si="55"/>
        <v>57.05802374999999</v>
      </c>
      <c r="AD119" s="13">
        <f t="shared" si="46"/>
        <v>-28.465101081335234</v>
      </c>
      <c r="AF119" s="35">
        <v>54.2</v>
      </c>
      <c r="AG119" s="12">
        <f t="shared" si="40"/>
        <v>39.591999999999992</v>
      </c>
      <c r="AH119" s="13">
        <f t="shared" si="41"/>
        <v>-26.952029520295213</v>
      </c>
      <c r="AI119" s="12">
        <f t="shared" si="56"/>
        <v>50.162500000000001</v>
      </c>
      <c r="AJ119" s="13">
        <f t="shared" si="57"/>
        <v>38.034916666666668</v>
      </c>
      <c r="AK119" s="13">
        <f t="shared" si="47"/>
        <v>-24.176592740260816</v>
      </c>
      <c r="AM119" s="35">
        <v>54.2</v>
      </c>
      <c r="AN119" s="12">
        <f t="shared" si="42"/>
        <v>38.807999999999986</v>
      </c>
      <c r="AO119" s="13">
        <f t="shared" si="43"/>
        <v>-28.398523985239891</v>
      </c>
      <c r="AP119" s="12">
        <f t="shared" si="58"/>
        <v>50.162500000000001</v>
      </c>
      <c r="AQ119" s="13">
        <f t="shared" si="59"/>
        <v>37.281749999999995</v>
      </c>
      <c r="AR119" s="13">
        <f t="shared" si="48"/>
        <v>-25.678046349364578</v>
      </c>
    </row>
    <row r="120" spans="1:44">
      <c r="A120" s="1">
        <v>2021</v>
      </c>
      <c r="B120" s="1">
        <v>8</v>
      </c>
      <c r="D120" s="38">
        <v>79.7</v>
      </c>
      <c r="E120" s="35">
        <v>61.3</v>
      </c>
      <c r="F120" s="12">
        <f t="shared" si="60"/>
        <v>48.15975000000001</v>
      </c>
      <c r="G120" s="13">
        <f t="shared" si="33"/>
        <v>-21.435970636215316</v>
      </c>
      <c r="H120" s="12">
        <f t="shared" si="49"/>
        <v>88.95</v>
      </c>
      <c r="I120" s="13">
        <f t="shared" si="50"/>
        <v>65.555031249999999</v>
      </c>
      <c r="J120" s="13">
        <f t="shared" si="34"/>
        <v>-26.301257729061277</v>
      </c>
      <c r="K120" s="35">
        <v>35.799999999999997</v>
      </c>
      <c r="L120" s="12">
        <f t="shared" si="61"/>
        <v>31.400000000000006</v>
      </c>
      <c r="M120" s="13">
        <f t="shared" si="35"/>
        <v>-12.290502793296071</v>
      </c>
      <c r="N120" s="12">
        <f t="shared" si="51"/>
        <v>56.116666666666667</v>
      </c>
      <c r="O120" s="13">
        <f t="shared" si="51"/>
        <v>42.741666666666667</v>
      </c>
      <c r="P120" s="13">
        <f t="shared" si="44"/>
        <v>-23.83427383427383</v>
      </c>
      <c r="R120" s="35">
        <v>61.3</v>
      </c>
      <c r="S120" s="12">
        <f t="shared" si="36"/>
        <v>48.757920000000006</v>
      </c>
      <c r="T120" s="13">
        <f t="shared" si="37"/>
        <v>-20.460163132137026</v>
      </c>
      <c r="U120" s="12">
        <f t="shared" si="52"/>
        <v>88.95</v>
      </c>
      <c r="V120" s="13">
        <f t="shared" si="53"/>
        <v>66.369260000000011</v>
      </c>
      <c r="W120" s="13">
        <f t="shared" si="45"/>
        <v>-25.385879707700937</v>
      </c>
      <c r="Y120" s="35">
        <v>61.3</v>
      </c>
      <c r="Z120" s="12">
        <f t="shared" si="38"/>
        <v>47.575710000000008</v>
      </c>
      <c r="AA120" s="13">
        <f t="shared" si="39"/>
        <v>-22.388727569331152</v>
      </c>
      <c r="AB120" s="12">
        <f t="shared" si="54"/>
        <v>88.95</v>
      </c>
      <c r="AC120" s="13">
        <f t="shared" si="55"/>
        <v>64.760036249999999</v>
      </c>
      <c r="AD120" s="13">
        <f t="shared" si="46"/>
        <v>-27.195012647554805</v>
      </c>
      <c r="AF120" s="35">
        <v>35.799999999999997</v>
      </c>
      <c r="AG120" s="12">
        <f t="shared" si="40"/>
        <v>31.714000000000006</v>
      </c>
      <c r="AH120" s="13">
        <f t="shared" si="41"/>
        <v>-11.413407821229029</v>
      </c>
      <c r="AI120" s="12">
        <f t="shared" si="56"/>
        <v>56.116666666666667</v>
      </c>
      <c r="AJ120" s="13">
        <f t="shared" si="57"/>
        <v>43.169083333333333</v>
      </c>
      <c r="AK120" s="13">
        <f t="shared" si="47"/>
        <v>-23.072616572616582</v>
      </c>
      <c r="AM120" s="35">
        <v>35.799999999999997</v>
      </c>
      <c r="AN120" s="12">
        <f t="shared" si="42"/>
        <v>31.086000000000006</v>
      </c>
      <c r="AO120" s="13">
        <f t="shared" si="43"/>
        <v>-13.167597765363098</v>
      </c>
      <c r="AP120" s="12">
        <f t="shared" si="58"/>
        <v>56.116666666666667</v>
      </c>
      <c r="AQ120" s="13">
        <f t="shared" si="59"/>
        <v>42.314249999999994</v>
      </c>
      <c r="AR120" s="13">
        <f t="shared" si="48"/>
        <v>-24.595931095931107</v>
      </c>
    </row>
    <row r="121" spans="1:44">
      <c r="A121" s="1">
        <v>2021</v>
      </c>
      <c r="B121" s="1">
        <v>9</v>
      </c>
      <c r="D121" s="37">
        <v>88.2</v>
      </c>
      <c r="E121" s="35">
        <v>116.3</v>
      </c>
      <c r="F121" s="12">
        <f t="shared" si="60"/>
        <v>74.233500000000006</v>
      </c>
      <c r="G121" s="13">
        <f t="shared" si="33"/>
        <v>-36.170679277730002</v>
      </c>
      <c r="H121" s="12">
        <f t="shared" si="49"/>
        <v>99.699999999999989</v>
      </c>
      <c r="I121" s="13">
        <f t="shared" si="50"/>
        <v>75.102625000000003</v>
      </c>
      <c r="J121" s="13">
        <f t="shared" si="34"/>
        <v>-24.671389167502497</v>
      </c>
      <c r="K121" s="35">
        <v>74.400000000000006</v>
      </c>
      <c r="L121" s="12">
        <f t="shared" si="61"/>
        <v>48.400000000000006</v>
      </c>
      <c r="M121" s="13">
        <f t="shared" si="35"/>
        <v>-34.946236559139791</v>
      </c>
      <c r="N121" s="12">
        <f t="shared" si="51"/>
        <v>63.016666666666673</v>
      </c>
      <c r="O121" s="13">
        <f t="shared" si="51"/>
        <v>48.966666666666661</v>
      </c>
      <c r="P121" s="13">
        <f t="shared" si="44"/>
        <v>-22.295688971171671</v>
      </c>
      <c r="R121" s="35">
        <v>116.3</v>
      </c>
      <c r="S121" s="12">
        <f t="shared" si="36"/>
        <v>75.15552000000001</v>
      </c>
      <c r="T121" s="13">
        <f t="shared" si="37"/>
        <v>-35.37788478073945</v>
      </c>
      <c r="U121" s="12">
        <f t="shared" si="52"/>
        <v>99.699999999999989</v>
      </c>
      <c r="V121" s="13">
        <f t="shared" si="53"/>
        <v>76.035440000000008</v>
      </c>
      <c r="W121" s="13">
        <f t="shared" si="45"/>
        <v>-23.735767301905696</v>
      </c>
      <c r="Y121" s="35">
        <v>116.3</v>
      </c>
      <c r="Z121" s="12">
        <f t="shared" si="38"/>
        <v>73.33326000000001</v>
      </c>
      <c r="AA121" s="13">
        <f t="shared" si="39"/>
        <v>-36.944746345657776</v>
      </c>
      <c r="AB121" s="12">
        <f t="shared" si="54"/>
        <v>99.699999999999989</v>
      </c>
      <c r="AC121" s="13">
        <f t="shared" si="55"/>
        <v>74.191844999999986</v>
      </c>
      <c r="AD121" s="13">
        <f t="shared" si="46"/>
        <v>-25.584909729187572</v>
      </c>
      <c r="AF121" s="35">
        <v>74.400000000000006</v>
      </c>
      <c r="AG121" s="12">
        <f t="shared" si="40"/>
        <v>48.884000000000007</v>
      </c>
      <c r="AH121" s="13">
        <f t="shared" si="41"/>
        <v>-34.295698924731184</v>
      </c>
      <c r="AI121" s="12">
        <f t="shared" si="56"/>
        <v>63.016666666666673</v>
      </c>
      <c r="AJ121" s="13">
        <f t="shared" si="57"/>
        <v>49.456333333333333</v>
      </c>
      <c r="AK121" s="13">
        <f t="shared" si="47"/>
        <v>-21.518645860883368</v>
      </c>
      <c r="AM121" s="35">
        <v>74.400000000000006</v>
      </c>
      <c r="AN121" s="12">
        <f t="shared" si="42"/>
        <v>47.916000000000004</v>
      </c>
      <c r="AO121" s="13">
        <f t="shared" si="43"/>
        <v>-35.596774193548384</v>
      </c>
      <c r="AP121" s="12">
        <f t="shared" si="58"/>
        <v>63.016666666666673</v>
      </c>
      <c r="AQ121" s="13">
        <f t="shared" si="59"/>
        <v>48.477000000000004</v>
      </c>
      <c r="AR121" s="13">
        <f t="shared" si="48"/>
        <v>-23.072732081459932</v>
      </c>
    </row>
    <row r="122" spans="1:44">
      <c r="A122" s="1">
        <v>2021</v>
      </c>
      <c r="B122" s="1">
        <v>10</v>
      </c>
      <c r="D122" s="38">
        <v>88.3</v>
      </c>
      <c r="E122" s="35">
        <v>91.7</v>
      </c>
      <c r="F122" s="12">
        <f t="shared" si="60"/>
        <v>74.540249999999986</v>
      </c>
      <c r="G122" s="13">
        <f t="shared" si="33"/>
        <v>-18.712922573609617</v>
      </c>
      <c r="H122" s="12">
        <f t="shared" si="49"/>
        <v>110.24166666666667</v>
      </c>
      <c r="I122" s="13">
        <f t="shared" si="50"/>
        <v>87.359843749999982</v>
      </c>
      <c r="J122" s="13">
        <f t="shared" si="34"/>
        <v>-20.756056769219171</v>
      </c>
      <c r="K122" s="35">
        <v>56.3</v>
      </c>
      <c r="L122" s="12">
        <f t="shared" si="61"/>
        <v>48.599999999999994</v>
      </c>
      <c r="M122" s="13">
        <f t="shared" si="35"/>
        <v>-13.676731793960926</v>
      </c>
      <c r="N122" s="12">
        <f t="shared" si="51"/>
        <v>69.595833333333346</v>
      </c>
      <c r="O122" s="13">
        <f t="shared" si="51"/>
        <v>56.958333333333336</v>
      </c>
      <c r="P122" s="13">
        <f t="shared" si="44"/>
        <v>-18.158414656049828</v>
      </c>
      <c r="R122" s="35">
        <v>91.7</v>
      </c>
      <c r="S122" s="12">
        <f t="shared" si="36"/>
        <v>75.466079999999991</v>
      </c>
      <c r="T122" s="13">
        <f t="shared" si="37"/>
        <v>-17.703293347873512</v>
      </c>
      <c r="U122" s="12">
        <f t="shared" si="52"/>
        <v>110.24166666666667</v>
      </c>
      <c r="V122" s="13">
        <f t="shared" si="53"/>
        <v>88.444899999999976</v>
      </c>
      <c r="W122" s="13">
        <f t="shared" si="45"/>
        <v>-19.771804369188928</v>
      </c>
      <c r="Y122" s="35">
        <v>91.7</v>
      </c>
      <c r="Z122" s="12">
        <f t="shared" si="38"/>
        <v>73.636289999999988</v>
      </c>
      <c r="AA122" s="13">
        <f t="shared" si="39"/>
        <v>-19.698702290076355</v>
      </c>
      <c r="AB122" s="12">
        <f t="shared" si="54"/>
        <v>110.24166666666667</v>
      </c>
      <c r="AC122" s="13">
        <f t="shared" si="55"/>
        <v>86.300418749999992</v>
      </c>
      <c r="AD122" s="13">
        <f t="shared" si="46"/>
        <v>-21.717059112555759</v>
      </c>
      <c r="AF122" s="35">
        <v>56.3</v>
      </c>
      <c r="AG122" s="12">
        <f t="shared" si="40"/>
        <v>49.085999999999991</v>
      </c>
      <c r="AH122" s="13">
        <f t="shared" si="41"/>
        <v>-12.813499111900541</v>
      </c>
      <c r="AI122" s="12">
        <f t="shared" si="56"/>
        <v>69.595833333333346</v>
      </c>
      <c r="AJ122" s="13">
        <f t="shared" si="57"/>
        <v>57.527916666666663</v>
      </c>
      <c r="AK122" s="13">
        <f t="shared" si="47"/>
        <v>-17.339998802610339</v>
      </c>
      <c r="AM122" s="35">
        <v>56.3</v>
      </c>
      <c r="AN122" s="12">
        <f t="shared" si="42"/>
        <v>48.113999999999997</v>
      </c>
      <c r="AO122" s="13">
        <f t="shared" si="43"/>
        <v>-14.539964476021311</v>
      </c>
      <c r="AP122" s="12">
        <f t="shared" si="58"/>
        <v>69.595833333333346</v>
      </c>
      <c r="AQ122" s="13">
        <f t="shared" si="59"/>
        <v>56.388749999999995</v>
      </c>
      <c r="AR122" s="13">
        <f t="shared" si="48"/>
        <v>-18.976830509489346</v>
      </c>
    </row>
    <row r="123" spans="1:44">
      <c r="A123" s="1">
        <v>2021</v>
      </c>
      <c r="B123" s="1">
        <v>11</v>
      </c>
      <c r="D123" s="38">
        <v>84.4</v>
      </c>
      <c r="E123" s="35">
        <v>73.400000000000006</v>
      </c>
      <c r="F123" s="12">
        <f t="shared" si="60"/>
        <v>62.577000000000012</v>
      </c>
      <c r="G123" s="13">
        <f t="shared" si="33"/>
        <v>-14.745231607629421</v>
      </c>
      <c r="H123" s="12">
        <f t="shared" si="49"/>
        <v>121.95</v>
      </c>
      <c r="I123" s="13">
        <f t="shared" si="50"/>
        <v>102.05828124999998</v>
      </c>
      <c r="J123" s="13">
        <f t="shared" si="34"/>
        <v>-16.311372488724913</v>
      </c>
      <c r="K123" s="35">
        <v>49.3</v>
      </c>
      <c r="L123" s="12">
        <f t="shared" si="61"/>
        <v>40.800000000000011</v>
      </c>
      <c r="M123" s="13">
        <f t="shared" si="35"/>
        <v>-17.241379310344797</v>
      </c>
      <c r="N123" s="12">
        <f t="shared" si="51"/>
        <v>76.629166666666663</v>
      </c>
      <c r="O123" s="13">
        <f t="shared" si="51"/>
        <v>66.541666666666671</v>
      </c>
      <c r="P123" s="13">
        <f t="shared" si="44"/>
        <v>-13.164047631993895</v>
      </c>
      <c r="R123" s="35">
        <v>73.400000000000006</v>
      </c>
      <c r="S123" s="12">
        <f t="shared" si="36"/>
        <v>63.354240000000019</v>
      </c>
      <c r="T123" s="13">
        <f t="shared" si="37"/>
        <v>-13.686321525885532</v>
      </c>
      <c r="U123" s="12">
        <f t="shared" si="52"/>
        <v>121.95</v>
      </c>
      <c r="V123" s="13">
        <f t="shared" si="53"/>
        <v>103.32589999999999</v>
      </c>
      <c r="W123" s="13">
        <f t="shared" si="45"/>
        <v>-15.271914719147205</v>
      </c>
      <c r="Y123" s="35">
        <v>73.400000000000006</v>
      </c>
      <c r="Z123" s="12">
        <f t="shared" si="38"/>
        <v>61.818120000000015</v>
      </c>
      <c r="AA123" s="13">
        <f t="shared" si="39"/>
        <v>-15.779128065395085</v>
      </c>
      <c r="AB123" s="12">
        <f t="shared" si="54"/>
        <v>121.95</v>
      </c>
      <c r="AC123" s="13">
        <f t="shared" si="55"/>
        <v>100.82060624999998</v>
      </c>
      <c r="AD123" s="13">
        <f t="shared" si="46"/>
        <v>-17.326276137761397</v>
      </c>
      <c r="AF123" s="35">
        <v>49.3</v>
      </c>
      <c r="AG123" s="12">
        <f t="shared" si="40"/>
        <v>41.208000000000013</v>
      </c>
      <c r="AH123" s="13">
        <f t="shared" si="41"/>
        <v>-16.413793103448242</v>
      </c>
      <c r="AI123" s="12">
        <f t="shared" si="56"/>
        <v>76.629166666666663</v>
      </c>
      <c r="AJ123" s="13">
        <f t="shared" si="57"/>
        <v>67.20708333333333</v>
      </c>
      <c r="AK123" s="13">
        <f t="shared" si="47"/>
        <v>-12.295688108313854</v>
      </c>
      <c r="AM123" s="35">
        <v>49.3</v>
      </c>
      <c r="AN123" s="12">
        <f t="shared" si="42"/>
        <v>40.39200000000001</v>
      </c>
      <c r="AO123" s="13">
        <f t="shared" si="43"/>
        <v>-18.068965517241352</v>
      </c>
      <c r="AP123" s="12">
        <f t="shared" si="58"/>
        <v>76.629166666666663</v>
      </c>
      <c r="AQ123" s="13">
        <f t="shared" si="59"/>
        <v>65.876249999999985</v>
      </c>
      <c r="AR123" s="13">
        <f t="shared" si="48"/>
        <v>-14.032407155673994</v>
      </c>
    </row>
    <row r="124" spans="1:44">
      <c r="A124" s="1">
        <v>2021</v>
      </c>
      <c r="B124" s="1">
        <v>12</v>
      </c>
      <c r="D124" s="38">
        <v>99.8</v>
      </c>
      <c r="E124" s="35">
        <v>153.69999999999999</v>
      </c>
      <c r="F124" s="12">
        <f t="shared" si="60"/>
        <v>109.81649999999999</v>
      </c>
      <c r="G124" s="13">
        <f t="shared" si="33"/>
        <v>-28.551398828887443</v>
      </c>
      <c r="H124" s="12">
        <f t="shared" si="49"/>
        <v>132.69166666666666</v>
      </c>
      <c r="I124" s="13">
        <f t="shared" si="50"/>
        <v>114.5455625</v>
      </c>
      <c r="J124" s="13">
        <f t="shared" si="34"/>
        <v>-13.675390943917591</v>
      </c>
      <c r="K124" s="35">
        <v>96.9</v>
      </c>
      <c r="L124" s="12">
        <f t="shared" si="61"/>
        <v>71.599999999999994</v>
      </c>
      <c r="M124" s="13">
        <f t="shared" si="35"/>
        <v>-26.10939112487101</v>
      </c>
      <c r="N124" s="12">
        <f t="shared" si="51"/>
        <v>83.225000000000009</v>
      </c>
      <c r="O124" s="13">
        <f t="shared" si="51"/>
        <v>74.683333333333323</v>
      </c>
      <c r="P124" s="13">
        <f t="shared" si="44"/>
        <v>-10.263342345048585</v>
      </c>
      <c r="R124" s="35">
        <v>153.69999999999999</v>
      </c>
      <c r="S124" s="12">
        <f t="shared" si="36"/>
        <v>111.18047999999999</v>
      </c>
      <c r="T124" s="13">
        <f t="shared" si="37"/>
        <v>-27.66396877033182</v>
      </c>
      <c r="U124" s="12">
        <f t="shared" si="52"/>
        <v>132.69166666666666</v>
      </c>
      <c r="V124" s="13">
        <f t="shared" si="53"/>
        <v>115.96827999999999</v>
      </c>
      <c r="W124" s="13">
        <f t="shared" si="45"/>
        <v>-12.603192865666017</v>
      </c>
      <c r="Y124" s="35">
        <v>153.69999999999999</v>
      </c>
      <c r="Z124" s="12">
        <f t="shared" si="38"/>
        <v>108.48473999999999</v>
      </c>
      <c r="AA124" s="13">
        <f t="shared" si="39"/>
        <v>-29.417865972674036</v>
      </c>
      <c r="AB124" s="12">
        <f t="shared" si="54"/>
        <v>132.69166666666666</v>
      </c>
      <c r="AC124" s="13">
        <f t="shared" si="55"/>
        <v>113.15645249999999</v>
      </c>
      <c r="AD124" s="13">
        <f t="shared" si="46"/>
        <v>-14.722261508509717</v>
      </c>
      <c r="AF124" s="35">
        <v>96.9</v>
      </c>
      <c r="AG124" s="12">
        <f t="shared" si="40"/>
        <v>72.315999999999988</v>
      </c>
      <c r="AH124" s="13">
        <f t="shared" si="41"/>
        <v>-25.370485036119732</v>
      </c>
      <c r="AI124" s="12">
        <f t="shared" si="56"/>
        <v>83.225000000000009</v>
      </c>
      <c r="AJ124" s="13">
        <f t="shared" si="57"/>
        <v>75.430166666666665</v>
      </c>
      <c r="AK124" s="13">
        <f t="shared" si="47"/>
        <v>-9.3659757684990552</v>
      </c>
      <c r="AM124" s="35">
        <v>96.9</v>
      </c>
      <c r="AN124" s="12">
        <f t="shared" si="42"/>
        <v>70.884</v>
      </c>
      <c r="AO124" s="13">
        <f t="shared" si="43"/>
        <v>-26.848297213622303</v>
      </c>
      <c r="AP124" s="12">
        <f t="shared" si="58"/>
        <v>83.225000000000009</v>
      </c>
      <c r="AQ124" s="13">
        <f t="shared" si="59"/>
        <v>73.936499999999981</v>
      </c>
      <c r="AR124" s="13">
        <f t="shared" si="48"/>
        <v>-11.160708921598101</v>
      </c>
    </row>
    <row r="125" spans="1:44">
      <c r="A125" s="1">
        <v>2022</v>
      </c>
      <c r="B125" s="1">
        <v>1</v>
      </c>
      <c r="D125" s="38">
        <v>100.5</v>
      </c>
      <c r="E125" s="35">
        <v>130.6</v>
      </c>
      <c r="F125" s="12">
        <f t="shared" si="60"/>
        <v>111.96374999999999</v>
      </c>
      <c r="G125" s="13">
        <f t="shared" si="33"/>
        <v>-14.269716692189888</v>
      </c>
      <c r="H125" s="12">
        <f t="shared" si="49"/>
        <v>141.96666666666667</v>
      </c>
      <c r="I125" s="13">
        <f t="shared" si="50"/>
        <v>125.26903125</v>
      </c>
      <c r="J125" s="13">
        <f t="shared" si="34"/>
        <v>-11.761659133599451</v>
      </c>
      <c r="K125" s="35">
        <v>81.900000000000006</v>
      </c>
      <c r="L125" s="12">
        <f t="shared" si="61"/>
        <v>73</v>
      </c>
      <c r="M125" s="13">
        <f t="shared" si="35"/>
        <v>-10.866910866910871</v>
      </c>
      <c r="N125" s="12">
        <f t="shared" si="51"/>
        <v>89.037500000000023</v>
      </c>
      <c r="O125" s="13">
        <f t="shared" si="51"/>
        <v>81.674999999999997</v>
      </c>
      <c r="P125" s="13">
        <f t="shared" si="44"/>
        <v>-8.2689877860452299</v>
      </c>
      <c r="R125" s="35">
        <v>130.6</v>
      </c>
      <c r="S125" s="12">
        <f t="shared" si="36"/>
        <v>113.3544</v>
      </c>
      <c r="T125" s="13">
        <f t="shared" si="37"/>
        <v>-13.20490045941807</v>
      </c>
      <c r="U125" s="12">
        <f t="shared" si="52"/>
        <v>141.96666666666667</v>
      </c>
      <c r="V125" s="13">
        <f t="shared" si="53"/>
        <v>126.82494000000001</v>
      </c>
      <c r="W125" s="13">
        <f t="shared" si="45"/>
        <v>-10.665691476872496</v>
      </c>
      <c r="Y125" s="35">
        <v>130.6</v>
      </c>
      <c r="Z125" s="12">
        <f t="shared" si="38"/>
        <v>110.60594999999999</v>
      </c>
      <c r="AA125" s="13">
        <f t="shared" si="39"/>
        <v>-15.309379785604904</v>
      </c>
      <c r="AB125" s="12">
        <f t="shared" si="54"/>
        <v>141.96666666666667</v>
      </c>
      <c r="AC125" s="13">
        <f t="shared" si="55"/>
        <v>123.74987625</v>
      </c>
      <c r="AD125" s="13">
        <f t="shared" si="46"/>
        <v>-12.831737790561164</v>
      </c>
      <c r="AF125" s="35">
        <v>81.900000000000006</v>
      </c>
      <c r="AG125" s="12">
        <f t="shared" si="40"/>
        <v>73.73</v>
      </c>
      <c r="AH125" s="13">
        <f t="shared" si="41"/>
        <v>-9.9755799755799757</v>
      </c>
      <c r="AI125" s="12">
        <f t="shared" si="56"/>
        <v>89.037500000000023</v>
      </c>
      <c r="AJ125" s="13">
        <f t="shared" si="57"/>
        <v>82.491749999999996</v>
      </c>
      <c r="AK125" s="13">
        <f t="shared" si="47"/>
        <v>-7.35167766390569</v>
      </c>
      <c r="AM125" s="35">
        <v>81.900000000000006</v>
      </c>
      <c r="AN125" s="12">
        <f t="shared" si="42"/>
        <v>72.27</v>
      </c>
      <c r="AO125" s="13">
        <f t="shared" si="43"/>
        <v>-11.758241758241766</v>
      </c>
      <c r="AP125" s="12">
        <f t="shared" si="58"/>
        <v>89.037500000000023</v>
      </c>
      <c r="AQ125" s="13">
        <f t="shared" si="59"/>
        <v>80.858249999999998</v>
      </c>
      <c r="AR125" s="13">
        <f t="shared" si="48"/>
        <v>-9.186297908184784</v>
      </c>
    </row>
    <row r="126" spans="1:44">
      <c r="A126" s="1">
        <v>2022</v>
      </c>
      <c r="B126" s="1">
        <v>2</v>
      </c>
      <c r="D126" s="38">
        <v>106.5</v>
      </c>
      <c r="E126" s="35">
        <v>157.69999999999999</v>
      </c>
      <c r="F126" s="12">
        <f t="shared" si="60"/>
        <v>130.36875000000001</v>
      </c>
      <c r="G126" s="13">
        <f t="shared" si="33"/>
        <v>-17.33116677235256</v>
      </c>
      <c r="H126" s="12">
        <f t="shared" si="49"/>
        <v>152.45416666666668</v>
      </c>
      <c r="I126" s="13">
        <f t="shared" si="50"/>
        <v>135.91581250000002</v>
      </c>
      <c r="J126" s="13">
        <f t="shared" si="34"/>
        <v>-10.848082757112792</v>
      </c>
      <c r="K126" s="39">
        <v>97</v>
      </c>
      <c r="L126" s="12">
        <f t="shared" si="61"/>
        <v>85</v>
      </c>
      <c r="M126" s="13">
        <f t="shared" si="35"/>
        <v>-12.371134020618555</v>
      </c>
      <c r="N126" s="12">
        <f t="shared" si="51"/>
        <v>95.762500000000031</v>
      </c>
      <c r="O126" s="13">
        <f t="shared" si="51"/>
        <v>88.616666666666674</v>
      </c>
      <c r="P126" s="13">
        <f t="shared" si="44"/>
        <v>-7.4620371578993314</v>
      </c>
      <c r="R126" s="35">
        <v>157.69999999999999</v>
      </c>
      <c r="S126" s="12">
        <f t="shared" si="36"/>
        <v>131.988</v>
      </c>
      <c r="T126" s="13">
        <f t="shared" si="37"/>
        <v>-16.304375396322129</v>
      </c>
      <c r="U126" s="12">
        <f t="shared" si="52"/>
        <v>152.45416666666668</v>
      </c>
      <c r="V126" s="13">
        <f t="shared" si="53"/>
        <v>137.60396</v>
      </c>
      <c r="W126" s="13">
        <f t="shared" si="45"/>
        <v>-9.7407679903796236</v>
      </c>
      <c r="Y126" s="35">
        <v>157.69999999999999</v>
      </c>
      <c r="Z126" s="12">
        <f t="shared" si="38"/>
        <v>128.78774999999999</v>
      </c>
      <c r="AA126" s="13">
        <f t="shared" si="39"/>
        <v>-18.333703233988587</v>
      </c>
      <c r="AB126" s="12">
        <f t="shared" si="54"/>
        <v>152.45416666666668</v>
      </c>
      <c r="AC126" s="13">
        <f t="shared" si="55"/>
        <v>134.26754249999996</v>
      </c>
      <c r="AD126" s="13">
        <f t="shared" si="46"/>
        <v>-11.929240482112149</v>
      </c>
      <c r="AF126" s="39">
        <v>97</v>
      </c>
      <c r="AG126" s="12">
        <f t="shared" si="40"/>
        <v>85.85</v>
      </c>
      <c r="AH126" s="13">
        <f t="shared" si="41"/>
        <v>-11.494845360824741</v>
      </c>
      <c r="AI126" s="12">
        <f t="shared" si="56"/>
        <v>95.762500000000031</v>
      </c>
      <c r="AJ126" s="13">
        <f t="shared" si="57"/>
        <v>89.502833333333342</v>
      </c>
      <c r="AK126" s="13">
        <f t="shared" si="47"/>
        <v>-6.5366575294783331</v>
      </c>
      <c r="AM126" s="39">
        <v>97</v>
      </c>
      <c r="AN126" s="12">
        <f t="shared" si="42"/>
        <v>84.15</v>
      </c>
      <c r="AO126" s="13">
        <f t="shared" si="43"/>
        <v>-13.24742268041237</v>
      </c>
      <c r="AP126" s="12">
        <f t="shared" si="58"/>
        <v>95.762500000000031</v>
      </c>
      <c r="AQ126" s="13">
        <f t="shared" si="59"/>
        <v>87.730499999999992</v>
      </c>
      <c r="AR126" s="13">
        <f t="shared" si="48"/>
        <v>-8.3874167863203581</v>
      </c>
    </row>
    <row r="127" spans="1:44">
      <c r="A127" s="1">
        <v>2022</v>
      </c>
      <c r="B127" s="1">
        <v>3</v>
      </c>
      <c r="D127" s="38">
        <v>115.8</v>
      </c>
      <c r="E127" s="35">
        <v>186.7</v>
      </c>
      <c r="F127" s="12">
        <f t="shared" si="60"/>
        <v>158.89649999999997</v>
      </c>
      <c r="G127" s="13">
        <f t="shared" si="33"/>
        <v>-14.892072844134987</v>
      </c>
      <c r="H127" s="12">
        <f t="shared" si="49"/>
        <v>161.63333333333335</v>
      </c>
      <c r="I127" s="13">
        <f t="shared" si="50"/>
        <v>146.86934375000001</v>
      </c>
      <c r="J127" s="13">
        <f t="shared" si="34"/>
        <v>-9.134248040833171</v>
      </c>
      <c r="K127" s="35">
        <v>117.2</v>
      </c>
      <c r="L127" s="12">
        <f t="shared" si="61"/>
        <v>103.6</v>
      </c>
      <c r="M127" s="13">
        <f t="shared" si="35"/>
        <v>-11.604095563139936</v>
      </c>
      <c r="N127" s="12">
        <f t="shared" si="51"/>
        <v>101.77083333333333</v>
      </c>
      <c r="O127" s="13">
        <f t="shared" si="51"/>
        <v>95.758333333333326</v>
      </c>
      <c r="P127" s="13">
        <f t="shared" si="44"/>
        <v>-5.9078812691914067</v>
      </c>
      <c r="R127" s="35">
        <v>186.7</v>
      </c>
      <c r="S127" s="12">
        <f t="shared" si="36"/>
        <v>160.87007999999997</v>
      </c>
      <c r="T127" s="13">
        <f t="shared" si="37"/>
        <v>-13.834986609534013</v>
      </c>
      <c r="U127" s="12">
        <f t="shared" si="52"/>
        <v>161.63333333333335</v>
      </c>
      <c r="V127" s="13">
        <f t="shared" si="53"/>
        <v>148.69353999999998</v>
      </c>
      <c r="W127" s="13">
        <f t="shared" si="45"/>
        <v>-8.0056465250567328</v>
      </c>
      <c r="Y127" s="35">
        <v>186.7</v>
      </c>
      <c r="Z127" s="12">
        <f t="shared" si="38"/>
        <v>156.96953999999999</v>
      </c>
      <c r="AA127" s="13">
        <f t="shared" si="39"/>
        <v>-15.924188537761111</v>
      </c>
      <c r="AB127" s="12">
        <f t="shared" si="54"/>
        <v>161.63333333333335</v>
      </c>
      <c r="AC127" s="13">
        <f t="shared" si="55"/>
        <v>145.08823874999999</v>
      </c>
      <c r="AD127" s="13">
        <f t="shared" si="46"/>
        <v>-10.236189678284205</v>
      </c>
      <c r="AF127" s="35">
        <v>117.2</v>
      </c>
      <c r="AG127" s="12">
        <f t="shared" si="40"/>
        <v>104.636</v>
      </c>
      <c r="AH127" s="13">
        <f t="shared" si="41"/>
        <v>-10.720136518771341</v>
      </c>
      <c r="AI127" s="12">
        <f t="shared" si="56"/>
        <v>101.77083333333333</v>
      </c>
      <c r="AJ127" s="13">
        <f t="shared" si="57"/>
        <v>96.715916666666658</v>
      </c>
      <c r="AK127" s="13">
        <f t="shared" si="47"/>
        <v>-4.9669600818833146</v>
      </c>
      <c r="AM127" s="35">
        <v>117.2</v>
      </c>
      <c r="AN127" s="12">
        <f t="shared" si="42"/>
        <v>102.56399999999999</v>
      </c>
      <c r="AO127" s="13">
        <f t="shared" si="43"/>
        <v>-12.488054607508531</v>
      </c>
      <c r="AP127" s="12">
        <f t="shared" si="58"/>
        <v>101.77083333333333</v>
      </c>
      <c r="AQ127" s="13">
        <f t="shared" si="59"/>
        <v>94.800749999999994</v>
      </c>
      <c r="AR127" s="13">
        <f t="shared" si="48"/>
        <v>-6.8488024564994987</v>
      </c>
    </row>
    <row r="128" spans="1:44">
      <c r="A128" s="1">
        <v>2022</v>
      </c>
      <c r="B128" s="1">
        <v>4</v>
      </c>
      <c r="D128" s="38">
        <v>131.69999999999999</v>
      </c>
      <c r="E128" s="35">
        <v>184.5</v>
      </c>
      <c r="F128" s="12">
        <f t="shared" si="60"/>
        <v>207.66974999999996</v>
      </c>
      <c r="G128" s="13">
        <f t="shared" si="33"/>
        <v>12.558130081300803</v>
      </c>
      <c r="H128" s="12">
        <f t="shared" si="49"/>
        <v>170.12916666666666</v>
      </c>
      <c r="I128" s="13">
        <f t="shared" si="50"/>
        <v>158.71756250000001</v>
      </c>
      <c r="J128" s="13">
        <f t="shared" si="34"/>
        <v>-6.7076118635350497</v>
      </c>
      <c r="K128" s="35">
        <v>113.9</v>
      </c>
      <c r="L128" s="12">
        <f t="shared" si="61"/>
        <v>135.39999999999998</v>
      </c>
      <c r="M128" s="13">
        <f t="shared" si="35"/>
        <v>18.87620719929761</v>
      </c>
      <c r="N128" s="12">
        <f t="shared" si="51"/>
        <v>107.40416666666668</v>
      </c>
      <c r="O128" s="13">
        <f t="shared" si="51"/>
        <v>103.48333333333333</v>
      </c>
      <c r="P128" s="13">
        <f t="shared" si="44"/>
        <v>-3.6505411801218202</v>
      </c>
      <c r="R128" s="35">
        <v>184.5</v>
      </c>
      <c r="S128" s="12">
        <f t="shared" si="36"/>
        <v>210.24911999999995</v>
      </c>
      <c r="T128" s="13">
        <f t="shared" si="37"/>
        <v>13.956162601626005</v>
      </c>
      <c r="U128" s="12">
        <f t="shared" si="52"/>
        <v>170.12916666666666</v>
      </c>
      <c r="V128" s="13">
        <f t="shared" si="53"/>
        <v>160.68891999999997</v>
      </c>
      <c r="W128" s="13">
        <f t="shared" si="45"/>
        <v>-5.5488702211555108</v>
      </c>
      <c r="Y128" s="35">
        <v>184.5</v>
      </c>
      <c r="Z128" s="12">
        <f t="shared" si="38"/>
        <v>205.15130999999997</v>
      </c>
      <c r="AA128" s="13">
        <f t="shared" si="39"/>
        <v>11.193121951219482</v>
      </c>
      <c r="AB128" s="12">
        <f t="shared" si="54"/>
        <v>170.12916666666666</v>
      </c>
      <c r="AC128" s="13">
        <f t="shared" si="55"/>
        <v>156.79277249999998</v>
      </c>
      <c r="AD128" s="13">
        <f t="shared" si="46"/>
        <v>-7.8389816560946457</v>
      </c>
      <c r="AF128" s="35">
        <v>113.9</v>
      </c>
      <c r="AG128" s="12">
        <f t="shared" si="40"/>
        <v>136.75399999999999</v>
      </c>
      <c r="AH128" s="13">
        <f t="shared" si="41"/>
        <v>20.064969271290607</v>
      </c>
      <c r="AI128" s="12">
        <f t="shared" si="56"/>
        <v>107.40416666666668</v>
      </c>
      <c r="AJ128" s="13">
        <f t="shared" si="57"/>
        <v>104.51816666666667</v>
      </c>
      <c r="AK128" s="13">
        <f t="shared" si="47"/>
        <v>-2.6870465919230355</v>
      </c>
      <c r="AM128" s="35">
        <v>113.9</v>
      </c>
      <c r="AN128" s="12">
        <f t="shared" si="42"/>
        <v>134.04599999999996</v>
      </c>
      <c r="AO128" s="13">
        <f t="shared" si="43"/>
        <v>17.687445127304628</v>
      </c>
      <c r="AP128" s="12">
        <f t="shared" si="58"/>
        <v>107.40416666666668</v>
      </c>
      <c r="AQ128" s="13">
        <f t="shared" si="59"/>
        <v>102.44850000000001</v>
      </c>
      <c r="AR128" s="13">
        <f t="shared" si="48"/>
        <v>-4.6140357683206048</v>
      </c>
    </row>
    <row r="129" spans="1:44">
      <c r="A129" s="1">
        <v>2022</v>
      </c>
      <c r="B129" s="1">
        <v>5</v>
      </c>
      <c r="D129" s="38">
        <v>136.80000000000001</v>
      </c>
      <c r="E129" s="45">
        <v>217.9</v>
      </c>
      <c r="F129" s="12">
        <f t="shared" si="60"/>
        <v>223.31400000000002</v>
      </c>
      <c r="G129" s="13">
        <f t="shared" si="33"/>
        <v>2.4846259752179947</v>
      </c>
      <c r="H129" s="12">
        <f t="shared" si="49"/>
        <v>178.98749999999998</v>
      </c>
      <c r="I129" s="13">
        <f t="shared" si="50"/>
        <v>169.03203124999999</v>
      </c>
      <c r="J129" s="13">
        <f t="shared" si="34"/>
        <v>-5.5621028004748894</v>
      </c>
      <c r="K129" s="35">
        <v>134.80000000000001</v>
      </c>
      <c r="L129" s="12">
        <f t="shared" si="61"/>
        <v>145.60000000000002</v>
      </c>
      <c r="M129" s="13">
        <f t="shared" si="35"/>
        <v>8.0118694362017777</v>
      </c>
      <c r="N129" s="12">
        <f t="shared" si="51"/>
        <v>113.04166666666669</v>
      </c>
      <c r="O129" s="13">
        <f t="shared" si="51"/>
        <v>110.20833333333336</v>
      </c>
      <c r="P129" s="13">
        <f t="shared" si="44"/>
        <v>-2.5064504238849992</v>
      </c>
      <c r="R129" s="45">
        <v>217.9</v>
      </c>
      <c r="S129" s="12">
        <f t="shared" si="36"/>
        <v>226.08768000000003</v>
      </c>
      <c r="T129" s="13">
        <f t="shared" si="37"/>
        <v>3.7575401560348922</v>
      </c>
      <c r="U129" s="12">
        <f t="shared" si="52"/>
        <v>178.98749999999998</v>
      </c>
      <c r="V129" s="13">
        <f t="shared" si="53"/>
        <v>171.13149999999999</v>
      </c>
      <c r="W129" s="13">
        <f t="shared" si="45"/>
        <v>-4.3891333193658824</v>
      </c>
      <c r="Y129" s="45">
        <v>217.9</v>
      </c>
      <c r="Z129" s="12">
        <f t="shared" si="38"/>
        <v>220.60584000000003</v>
      </c>
      <c r="AA129" s="13">
        <f t="shared" si="39"/>
        <v>1.2417806333180579</v>
      </c>
      <c r="AB129" s="12">
        <f t="shared" si="54"/>
        <v>178.98749999999998</v>
      </c>
      <c r="AC129" s="13">
        <f t="shared" si="55"/>
        <v>166.98215625</v>
      </c>
      <c r="AD129" s="13">
        <f t="shared" si="46"/>
        <v>-6.7073643410852668</v>
      </c>
      <c r="AF129" s="35">
        <v>134.80000000000001</v>
      </c>
      <c r="AG129" s="12">
        <f t="shared" si="40"/>
        <v>147.05600000000001</v>
      </c>
      <c r="AH129" s="13">
        <f t="shared" si="41"/>
        <v>9.0919881305638057</v>
      </c>
      <c r="AI129" s="12">
        <f t="shared" si="56"/>
        <v>113.04166666666669</v>
      </c>
      <c r="AJ129" s="13">
        <f t="shared" si="57"/>
        <v>111.31041666666665</v>
      </c>
      <c r="AK129" s="13">
        <f t="shared" si="47"/>
        <v>-1.5315149281238831</v>
      </c>
      <c r="AM129" s="35">
        <v>134.80000000000001</v>
      </c>
      <c r="AN129" s="12">
        <f t="shared" si="42"/>
        <v>144.14400000000003</v>
      </c>
      <c r="AO129" s="13">
        <f t="shared" si="43"/>
        <v>6.9317507418397781</v>
      </c>
      <c r="AP129" s="12">
        <f t="shared" si="58"/>
        <v>113.04166666666669</v>
      </c>
      <c r="AQ129" s="13">
        <f t="shared" si="59"/>
        <v>109.10625000000003</v>
      </c>
      <c r="AR129" s="13">
        <f t="shared" si="48"/>
        <v>-3.4813859196461436</v>
      </c>
    </row>
    <row r="130" spans="1:44">
      <c r="A130" s="1">
        <v>2022</v>
      </c>
      <c r="B130" s="1">
        <v>6</v>
      </c>
      <c r="D130" s="38">
        <v>119.8</v>
      </c>
      <c r="E130" s="35">
        <v>184.7</v>
      </c>
      <c r="F130" s="12">
        <f t="shared" si="60"/>
        <v>171.16649999999998</v>
      </c>
      <c r="G130" s="13">
        <f t="shared" si="33"/>
        <v>-7.3272874932322765</v>
      </c>
      <c r="H130" s="12">
        <f t="shared" si="49"/>
        <v>187.77083333333329</v>
      </c>
      <c r="I130" s="13">
        <f t="shared" si="50"/>
        <v>179.24424999999999</v>
      </c>
      <c r="J130" s="13">
        <f t="shared" si="34"/>
        <v>-4.5409519582824629</v>
      </c>
      <c r="K130" s="35">
        <v>117.6</v>
      </c>
      <c r="L130" s="12">
        <f t="shared" si="61"/>
        <v>111.6</v>
      </c>
      <c r="M130" s="13">
        <f t="shared" si="35"/>
        <v>-5.1020408163265358</v>
      </c>
      <c r="N130" s="12">
        <f t="shared" si="51"/>
        <v>118.5125</v>
      </c>
      <c r="O130" s="13">
        <f t="shared" si="51"/>
        <v>116.86666666666667</v>
      </c>
      <c r="P130" s="13">
        <f t="shared" si="44"/>
        <v>-1.38874239707485</v>
      </c>
      <c r="R130" s="35">
        <v>184.7</v>
      </c>
      <c r="S130" s="12">
        <f t="shared" si="36"/>
        <v>173.29247999999998</v>
      </c>
      <c r="T130" s="13">
        <f t="shared" si="37"/>
        <v>-6.1762425554954064</v>
      </c>
      <c r="U130" s="12">
        <f t="shared" si="52"/>
        <v>187.77083333333329</v>
      </c>
      <c r="V130" s="13">
        <f t="shared" si="53"/>
        <v>181.47055999999998</v>
      </c>
      <c r="W130" s="13">
        <f t="shared" si="45"/>
        <v>-3.3552992344391299</v>
      </c>
      <c r="Y130" s="35">
        <v>184.7</v>
      </c>
      <c r="Z130" s="12">
        <f t="shared" si="38"/>
        <v>169.09073999999998</v>
      </c>
      <c r="AA130" s="13">
        <f t="shared" si="39"/>
        <v>-8.4511423930698442</v>
      </c>
      <c r="AB130" s="12">
        <f t="shared" si="54"/>
        <v>187.77083333333329</v>
      </c>
      <c r="AC130" s="13">
        <f t="shared" si="55"/>
        <v>177.07052999999999</v>
      </c>
      <c r="AD130" s="13">
        <f t="shared" si="46"/>
        <v>-5.6985971374680844</v>
      </c>
      <c r="AF130" s="35">
        <v>117.6</v>
      </c>
      <c r="AG130" s="12">
        <f t="shared" si="40"/>
        <v>112.71599999999999</v>
      </c>
      <c r="AH130" s="13">
        <f t="shared" si="41"/>
        <v>-4.1530612244897895</v>
      </c>
      <c r="AI130" s="12">
        <f t="shared" si="56"/>
        <v>118.5125</v>
      </c>
      <c r="AJ130" s="13">
        <f t="shared" si="57"/>
        <v>118.03533333333333</v>
      </c>
      <c r="AK130" s="13">
        <f t="shared" si="47"/>
        <v>-0.40262982104560763</v>
      </c>
      <c r="AM130" s="35">
        <v>117.6</v>
      </c>
      <c r="AN130" s="12">
        <f t="shared" si="42"/>
        <v>110.48399999999999</v>
      </c>
      <c r="AO130" s="13">
        <f t="shared" si="43"/>
        <v>-6.0510204081632679</v>
      </c>
      <c r="AP130" s="12">
        <f t="shared" si="58"/>
        <v>118.5125</v>
      </c>
      <c r="AQ130" s="13">
        <f t="shared" si="59"/>
        <v>115.69800000000002</v>
      </c>
      <c r="AR130" s="13">
        <f t="shared" si="48"/>
        <v>-2.3748549731040924</v>
      </c>
    </row>
    <row r="131" spans="1:44">
      <c r="A131" s="1">
        <v>2022</v>
      </c>
      <c r="B131" s="1">
        <v>7</v>
      </c>
      <c r="D131" s="38">
        <v>129.5</v>
      </c>
      <c r="E131" s="35">
        <v>207.8</v>
      </c>
      <c r="F131" s="12">
        <f t="shared" si="60"/>
        <v>200.92124999999999</v>
      </c>
      <c r="G131" s="13">
        <f t="shared" si="33"/>
        <v>-3.3102743022136849</v>
      </c>
      <c r="H131" s="12">
        <f t="shared" si="49"/>
        <v>200.66666666666663</v>
      </c>
      <c r="I131" s="13">
        <f t="shared" si="50"/>
        <v>194.54340624999998</v>
      </c>
      <c r="J131" s="13">
        <f t="shared" si="34"/>
        <v>-3.0514586794019891</v>
      </c>
      <c r="K131" s="35">
        <v>132.5</v>
      </c>
      <c r="L131" s="12">
        <f t="shared" si="61"/>
        <v>131</v>
      </c>
      <c r="M131" s="13">
        <f t="shared" si="35"/>
        <v>-1.1320754716981156</v>
      </c>
      <c r="N131" s="12">
        <f t="shared" si="51"/>
        <v>126.825</v>
      </c>
      <c r="O131" s="13">
        <f t="shared" si="51"/>
        <v>126.84166666666668</v>
      </c>
      <c r="P131" s="13">
        <f t="shared" si="44"/>
        <v>1.3141467901959913E-2</v>
      </c>
      <c r="R131" s="35">
        <v>207.8</v>
      </c>
      <c r="S131" s="12">
        <f t="shared" si="36"/>
        <v>203.41679999999999</v>
      </c>
      <c r="T131" s="13">
        <f t="shared" si="37"/>
        <v>-2.109335899903769</v>
      </c>
      <c r="U131" s="12">
        <f t="shared" si="52"/>
        <v>200.66666666666663</v>
      </c>
      <c r="V131" s="13">
        <f t="shared" si="53"/>
        <v>196.95973999999998</v>
      </c>
      <c r="W131" s="13">
        <f t="shared" si="45"/>
        <v>-1.8473056478405283</v>
      </c>
      <c r="Y131" s="35">
        <v>207.8</v>
      </c>
      <c r="Z131" s="12">
        <f t="shared" si="38"/>
        <v>198.48464999999999</v>
      </c>
      <c r="AA131" s="13">
        <f t="shared" si="39"/>
        <v>-4.4828440808469878</v>
      </c>
      <c r="AB131" s="12">
        <f t="shared" si="54"/>
        <v>200.66666666666663</v>
      </c>
      <c r="AC131" s="13">
        <f t="shared" si="55"/>
        <v>192.18415125000001</v>
      </c>
      <c r="AD131" s="13">
        <f t="shared" si="46"/>
        <v>-4.2271671511627744</v>
      </c>
      <c r="AF131" s="35">
        <v>132.5</v>
      </c>
      <c r="AG131" s="12">
        <f t="shared" si="40"/>
        <v>132.31</v>
      </c>
      <c r="AH131" s="13">
        <f t="shared" si="41"/>
        <v>-0.14339622641509209</v>
      </c>
      <c r="AI131" s="12">
        <f t="shared" si="56"/>
        <v>126.825</v>
      </c>
      <c r="AJ131" s="13">
        <f t="shared" si="57"/>
        <v>128.11008333333334</v>
      </c>
      <c r="AK131" s="13">
        <f t="shared" si="47"/>
        <v>1.0132728825809778</v>
      </c>
      <c r="AM131" s="35">
        <v>132.5</v>
      </c>
      <c r="AN131" s="12">
        <f t="shared" si="42"/>
        <v>129.69</v>
      </c>
      <c r="AO131" s="13">
        <f t="shared" si="43"/>
        <v>-2.1207547169811392</v>
      </c>
      <c r="AP131" s="12">
        <f t="shared" si="58"/>
        <v>126.825</v>
      </c>
      <c r="AQ131" s="13">
        <f t="shared" si="59"/>
        <v>125.57325000000002</v>
      </c>
      <c r="AR131" s="13">
        <f t="shared" si="48"/>
        <v>-0.98698994677704377</v>
      </c>
    </row>
    <row r="132" spans="1:44">
      <c r="A132" s="1">
        <v>2022</v>
      </c>
      <c r="B132" s="1">
        <v>8</v>
      </c>
      <c r="D132" s="38">
        <v>117.1</v>
      </c>
      <c r="E132" s="35">
        <v>187.6</v>
      </c>
      <c r="F132" s="12">
        <f t="shared" si="60"/>
        <v>162.88424999999998</v>
      </c>
      <c r="G132" s="13">
        <f t="shared" si="33"/>
        <v>-13.174706823027719</v>
      </c>
      <c r="H132" s="12">
        <f t="shared" si="49"/>
        <v>214.71249999999995</v>
      </c>
      <c r="I132" s="13">
        <f t="shared" si="50"/>
        <v>211.51690625000001</v>
      </c>
      <c r="J132" s="13">
        <f t="shared" si="34"/>
        <v>-1.4883128602200344</v>
      </c>
      <c r="K132" s="35">
        <v>118.9</v>
      </c>
      <c r="L132" s="12">
        <f t="shared" si="61"/>
        <v>106.19999999999999</v>
      </c>
      <c r="M132" s="13">
        <f t="shared" si="35"/>
        <v>-10.681244743481926</v>
      </c>
      <c r="N132" s="12">
        <f t="shared" si="51"/>
        <v>136.12916666666666</v>
      </c>
      <c r="O132" s="13">
        <f t="shared" si="51"/>
        <v>137.90833333333336</v>
      </c>
      <c r="P132" s="13">
        <f t="shared" si="44"/>
        <v>1.3069694836399464</v>
      </c>
      <c r="R132" s="35">
        <v>187.6</v>
      </c>
      <c r="S132" s="12">
        <f t="shared" si="36"/>
        <v>164.90735999999998</v>
      </c>
      <c r="T132" s="13">
        <f t="shared" si="37"/>
        <v>-12.096289978678044</v>
      </c>
      <c r="U132" s="12">
        <f t="shared" si="52"/>
        <v>214.71249999999995</v>
      </c>
      <c r="V132" s="13">
        <f t="shared" si="53"/>
        <v>214.14406</v>
      </c>
      <c r="W132" s="13">
        <f t="shared" si="45"/>
        <v>-0.26474471677239819</v>
      </c>
      <c r="Y132" s="35">
        <v>187.6</v>
      </c>
      <c r="Z132" s="12">
        <f t="shared" si="38"/>
        <v>160.90892999999997</v>
      </c>
      <c r="AA132" s="13">
        <f t="shared" si="39"/>
        <v>-14.227649253731357</v>
      </c>
      <c r="AB132" s="12">
        <f t="shared" si="54"/>
        <v>214.71249999999995</v>
      </c>
      <c r="AC132" s="13">
        <f t="shared" si="55"/>
        <v>208.95181124999999</v>
      </c>
      <c r="AD132" s="13">
        <f t="shared" si="46"/>
        <v>-2.6829778191767844</v>
      </c>
      <c r="AF132" s="35">
        <v>118.9</v>
      </c>
      <c r="AG132" s="12">
        <f t="shared" si="40"/>
        <v>107.26199999999999</v>
      </c>
      <c r="AH132" s="13">
        <f t="shared" si="41"/>
        <v>-9.78805719091676</v>
      </c>
      <c r="AI132" s="12">
        <f t="shared" si="56"/>
        <v>136.12916666666666</v>
      </c>
      <c r="AJ132" s="13">
        <f t="shared" si="57"/>
        <v>139.28741666666664</v>
      </c>
      <c r="AK132" s="13">
        <f t="shared" si="47"/>
        <v>2.3200391784763212</v>
      </c>
      <c r="AM132" s="35">
        <v>118.9</v>
      </c>
      <c r="AN132" s="12">
        <f t="shared" si="42"/>
        <v>105.13799999999999</v>
      </c>
      <c r="AO132" s="13">
        <f t="shared" si="43"/>
        <v>-11.574432296047107</v>
      </c>
      <c r="AP132" s="12">
        <f t="shared" si="58"/>
        <v>136.12916666666666</v>
      </c>
      <c r="AQ132" s="13">
        <f t="shared" si="59"/>
        <v>136.52925000000002</v>
      </c>
      <c r="AR132" s="13">
        <f t="shared" si="48"/>
        <v>0.29389978880354306</v>
      </c>
    </row>
    <row r="133" spans="1:44">
      <c r="A133" s="1">
        <v>2022</v>
      </c>
      <c r="B133" s="1">
        <v>9</v>
      </c>
      <c r="D133" s="38">
        <v>136.5</v>
      </c>
      <c r="E133" s="35">
        <v>210.3</v>
      </c>
      <c r="F133" s="12">
        <f t="shared" ref="F133:F141" si="62">(D133-64)*3.0675</f>
        <v>222.39374999999998</v>
      </c>
      <c r="G133" s="13">
        <f t="shared" si="33"/>
        <v>5.7507132667617498</v>
      </c>
      <c r="H133" s="12">
        <f t="shared" si="49"/>
        <v>223.35416666666663</v>
      </c>
      <c r="I133" s="13">
        <f t="shared" si="50"/>
        <v>223.85081249999996</v>
      </c>
      <c r="J133" s="13">
        <f t="shared" si="34"/>
        <v>0.22235798899356496</v>
      </c>
      <c r="K133" s="35">
        <v>135.5</v>
      </c>
      <c r="L133" s="12">
        <f t="shared" ref="L133:L141" si="63">(D133-64)*2</f>
        <v>145</v>
      </c>
      <c r="M133" s="13">
        <f t="shared" si="35"/>
        <v>7.0110701107010982</v>
      </c>
      <c r="N133" s="12">
        <f t="shared" si="51"/>
        <v>142.29583333333332</v>
      </c>
      <c r="O133" s="13">
        <f t="shared" si="51"/>
        <v>145.94999999999996</v>
      </c>
      <c r="P133" s="13">
        <f t="shared" si="44"/>
        <v>2.5680067933588901</v>
      </c>
      <c r="R133" s="35">
        <v>210.3</v>
      </c>
      <c r="S133" s="12">
        <f t="shared" si="36"/>
        <v>225.15600000000001</v>
      </c>
      <c r="T133" s="13">
        <f t="shared" si="37"/>
        <v>7.0641940085591983</v>
      </c>
      <c r="U133" s="12">
        <f t="shared" si="52"/>
        <v>223.35416666666663</v>
      </c>
      <c r="V133" s="13">
        <f t="shared" si="53"/>
        <v>226.63115999999999</v>
      </c>
      <c r="W133" s="13">
        <f t="shared" si="45"/>
        <v>1.4671735845537057</v>
      </c>
      <c r="Y133" s="35">
        <v>210.3</v>
      </c>
      <c r="Z133" s="12">
        <f t="shared" si="38"/>
        <v>219.69675000000001</v>
      </c>
      <c r="AA133" s="13">
        <f t="shared" si="39"/>
        <v>4.4682596291012828</v>
      </c>
      <c r="AB133" s="12">
        <f t="shared" si="54"/>
        <v>223.35416666666663</v>
      </c>
      <c r="AC133" s="13">
        <f t="shared" si="55"/>
        <v>221.13614250000001</v>
      </c>
      <c r="AD133" s="13">
        <f t="shared" si="46"/>
        <v>-0.99305251375803039</v>
      </c>
      <c r="AF133" s="35">
        <v>135.5</v>
      </c>
      <c r="AG133" s="12">
        <f t="shared" si="40"/>
        <v>146.44999999999999</v>
      </c>
      <c r="AH133" s="13">
        <f t="shared" si="41"/>
        <v>8.0811808118081103</v>
      </c>
      <c r="AI133" s="12">
        <f t="shared" si="56"/>
        <v>142.29583333333332</v>
      </c>
      <c r="AJ133" s="13">
        <f t="shared" si="57"/>
        <v>147.40950000000001</v>
      </c>
      <c r="AK133" s="13">
        <f t="shared" si="47"/>
        <v>3.593686861292511</v>
      </c>
      <c r="AM133" s="35">
        <v>135.5</v>
      </c>
      <c r="AN133" s="12">
        <f t="shared" si="42"/>
        <v>143.55000000000001</v>
      </c>
      <c r="AO133" s="13">
        <f t="shared" si="43"/>
        <v>5.9409594095941145</v>
      </c>
      <c r="AP133" s="12">
        <f t="shared" si="58"/>
        <v>142.29583333333332</v>
      </c>
      <c r="AQ133" s="13">
        <f t="shared" si="59"/>
        <v>144.4905</v>
      </c>
      <c r="AR133" s="13">
        <f t="shared" si="48"/>
        <v>1.5423267254253119</v>
      </c>
    </row>
    <row r="134" spans="1:44">
      <c r="A134" s="1">
        <v>2022</v>
      </c>
      <c r="B134" s="1">
        <v>10</v>
      </c>
      <c r="D134" s="38">
        <v>132.69999999999999</v>
      </c>
      <c r="E134" s="35">
        <v>201.6</v>
      </c>
      <c r="F134" s="12">
        <f t="shared" si="62"/>
        <v>210.73724999999996</v>
      </c>
      <c r="G134" s="13">
        <f t="shared" si="33"/>
        <v>4.5323660714285552</v>
      </c>
      <c r="H134" s="12">
        <f t="shared" si="49"/>
        <v>230.30416666666667</v>
      </c>
      <c r="I134" s="13">
        <f t="shared" si="50"/>
        <v>230.81659374999992</v>
      </c>
      <c r="J134" s="13">
        <f t="shared" si="34"/>
        <v>0.2225001356900691</v>
      </c>
      <c r="K134" s="35">
        <v>130.4</v>
      </c>
      <c r="L134" s="12">
        <f t="shared" si="63"/>
        <v>137.39999999999998</v>
      </c>
      <c r="M134" s="13">
        <f t="shared" si="35"/>
        <v>5.3680981595091879</v>
      </c>
      <c r="N134" s="12">
        <f t="shared" si="51"/>
        <v>147.15</v>
      </c>
      <c r="O134" s="13">
        <f t="shared" si="51"/>
        <v>150.49166666666665</v>
      </c>
      <c r="P134" s="13">
        <f t="shared" si="44"/>
        <v>2.2709253596103594</v>
      </c>
      <c r="R134" s="35">
        <v>201.6</v>
      </c>
      <c r="S134" s="12">
        <f t="shared" ref="S134:S141" si="64">(D134-64)*3.1056</f>
        <v>213.35471999999996</v>
      </c>
      <c r="T134" s="13">
        <f t="shared" si="37"/>
        <v>5.8307142857142651</v>
      </c>
      <c r="U134" s="12">
        <f t="shared" si="52"/>
        <v>218.65416666666667</v>
      </c>
      <c r="V134" s="13">
        <f t="shared" si="53"/>
        <v>233.68345999999997</v>
      </c>
      <c r="W134" s="13">
        <f t="shared" si="45"/>
        <v>6.8735453627303258</v>
      </c>
      <c r="Y134" s="35">
        <v>201.6</v>
      </c>
      <c r="Z134" s="12">
        <f t="shared" ref="Z134:Z141" si="65">(D134-64)*3.0303</f>
        <v>208.18160999999998</v>
      </c>
      <c r="AA134" s="13">
        <f t="shared" si="39"/>
        <v>3.2646874999999937</v>
      </c>
      <c r="AC134" s="13"/>
      <c r="AD134" s="13"/>
      <c r="AF134" s="35">
        <v>130.4</v>
      </c>
      <c r="AG134" s="12">
        <f t="shared" ref="AG134:AG141" si="66">(D134-64)*2.02</f>
        <v>138.77399999999997</v>
      </c>
      <c r="AH134" s="13">
        <f t="shared" si="41"/>
        <v>6.4217791411042668</v>
      </c>
      <c r="AJ134" s="13"/>
      <c r="AK134" s="13"/>
      <c r="AM134" s="35">
        <v>130.4</v>
      </c>
      <c r="AN134" s="12">
        <f t="shared" ref="AN134:AN141" si="67">(D134-64)*1.98</f>
        <v>136.02599999999998</v>
      </c>
      <c r="AO134" s="13">
        <f t="shared" si="43"/>
        <v>4.3144171779140947</v>
      </c>
      <c r="AQ134" s="13"/>
      <c r="AR134" s="13"/>
    </row>
    <row r="135" spans="1:44">
      <c r="A135" s="1">
        <v>2022</v>
      </c>
      <c r="B135" s="1">
        <v>11</v>
      </c>
      <c r="D135" s="38">
        <v>120.7</v>
      </c>
      <c r="E135" s="35">
        <v>176.1</v>
      </c>
      <c r="F135" s="12">
        <f t="shared" si="62"/>
        <v>173.92725000000002</v>
      </c>
      <c r="G135" s="13">
        <f t="shared" ref="G135:G141" si="68">F135/E135*100-100</f>
        <v>-1.233816013628612</v>
      </c>
      <c r="H135" s="12">
        <f t="shared" si="49"/>
        <v>237.44166666666663</v>
      </c>
      <c r="I135" s="13">
        <f t="shared" si="50"/>
        <v>235.55843749999997</v>
      </c>
      <c r="J135" s="13">
        <f t="shared" si="34"/>
        <v>-0.7931334011862532</v>
      </c>
      <c r="K135" s="35">
        <v>110.5</v>
      </c>
      <c r="L135" s="12">
        <f t="shared" si="63"/>
        <v>113.4</v>
      </c>
      <c r="M135" s="13">
        <f t="shared" ref="M135:M141" si="69">L135/K135*100-100</f>
        <v>2.6244343891402906</v>
      </c>
      <c r="N135" s="12">
        <f t="shared" si="51"/>
        <v>152.28333333333333</v>
      </c>
      <c r="O135" s="13">
        <f t="shared" si="51"/>
        <v>153.58333333333331</v>
      </c>
      <c r="P135" s="13">
        <f t="shared" si="44"/>
        <v>0.85367188355039048</v>
      </c>
      <c r="R135" s="35">
        <v>176.1</v>
      </c>
      <c r="S135" s="12">
        <f t="shared" si="64"/>
        <v>176.08752000000001</v>
      </c>
      <c r="T135" s="13">
        <f>S135/R135*100-100</f>
        <v>-7.0868824531373775E-3</v>
      </c>
      <c r="W135" s="13"/>
      <c r="Y135" s="35">
        <v>176.1</v>
      </c>
      <c r="Z135" s="12">
        <f t="shared" si="65"/>
        <v>171.81801000000002</v>
      </c>
      <c r="AA135" s="13">
        <f>Z135/Y135*100-100</f>
        <v>-2.4315672913117368</v>
      </c>
      <c r="AD135" s="13"/>
      <c r="AF135" s="35">
        <v>110.5</v>
      </c>
      <c r="AG135" s="12">
        <f t="shared" si="66"/>
        <v>114.53400000000001</v>
      </c>
      <c r="AH135" s="13">
        <f>AG135/AF135*100-100</f>
        <v>3.6506787330316826</v>
      </c>
      <c r="AK135" s="13"/>
      <c r="AM135" s="35">
        <v>110.5</v>
      </c>
      <c r="AN135" s="12">
        <f t="shared" si="67"/>
        <v>112.26600000000001</v>
      </c>
      <c r="AO135" s="13">
        <f>AN135/AM135*100-100</f>
        <v>1.5981900452488844</v>
      </c>
      <c r="AR135" s="13"/>
    </row>
    <row r="136" spans="1:44">
      <c r="A136" s="1">
        <v>2022</v>
      </c>
      <c r="B136" s="1">
        <v>12</v>
      </c>
      <c r="D136" s="38">
        <v>143.4</v>
      </c>
      <c r="E136" s="35">
        <v>261.8</v>
      </c>
      <c r="F136" s="12">
        <f t="shared" si="62"/>
        <v>243.55950000000001</v>
      </c>
      <c r="G136" s="13">
        <f t="shared" si="68"/>
        <v>-6.9673414820473596</v>
      </c>
      <c r="J136" s="13"/>
      <c r="K136" s="35">
        <v>167</v>
      </c>
      <c r="L136" s="12">
        <f t="shared" si="63"/>
        <v>158.80000000000001</v>
      </c>
      <c r="M136" s="13">
        <f t="shared" si="69"/>
        <v>-4.9101796407185532</v>
      </c>
      <c r="P136" s="13"/>
      <c r="R136" s="35">
        <v>261.8</v>
      </c>
      <c r="S136" s="12">
        <f t="shared" si="64"/>
        <v>246.58464000000001</v>
      </c>
      <c r="T136" s="13">
        <f>S136/R136*100-100</f>
        <v>-5.8118258212375764</v>
      </c>
      <c r="W136" s="13"/>
      <c r="Y136" s="35">
        <v>261.8</v>
      </c>
      <c r="Z136" s="12">
        <f t="shared" si="65"/>
        <v>240.60582000000002</v>
      </c>
      <c r="AA136" s="13">
        <f>Z136/Y136*100-100</f>
        <v>-8.0955614973262016</v>
      </c>
      <c r="AD136" s="13"/>
      <c r="AF136" s="35">
        <v>167</v>
      </c>
      <c r="AG136" s="12">
        <f t="shared" si="66"/>
        <v>160.38800000000001</v>
      </c>
      <c r="AH136" s="13">
        <f>AG136/AF136*100-100</f>
        <v>-3.9592814371257532</v>
      </c>
      <c r="AK136" s="13"/>
      <c r="AM136" s="35">
        <v>167</v>
      </c>
      <c r="AN136" s="12">
        <f t="shared" si="67"/>
        <v>157.21200000000002</v>
      </c>
      <c r="AO136" s="13">
        <f>AN136/AM136*100-100</f>
        <v>-5.8610778443113674</v>
      </c>
      <c r="AR136" s="13"/>
    </row>
    <row r="137" spans="1:44">
      <c r="A137" s="1">
        <v>2023</v>
      </c>
      <c r="B137" s="1">
        <v>1</v>
      </c>
      <c r="D137" s="38">
        <v>176.6</v>
      </c>
      <c r="E137" s="35">
        <v>332</v>
      </c>
      <c r="F137" s="12">
        <f t="shared" si="62"/>
        <v>345.40049999999997</v>
      </c>
      <c r="G137" s="13">
        <f t="shared" si="68"/>
        <v>4.0362951807228882</v>
      </c>
      <c r="J137" s="13"/>
      <c r="K137" s="35">
        <v>211.3</v>
      </c>
      <c r="L137" s="12">
        <f t="shared" si="63"/>
        <v>225.2</v>
      </c>
      <c r="M137" s="13">
        <f t="shared" si="69"/>
        <v>6.5783246568859255</v>
      </c>
      <c r="P137" s="13"/>
      <c r="R137" s="35">
        <v>332</v>
      </c>
      <c r="S137" s="12">
        <f t="shared" si="64"/>
        <v>349.69055999999995</v>
      </c>
      <c r="T137" s="13">
        <f>S137/R137*100-100</f>
        <v>5.3284819277108255</v>
      </c>
      <c r="W137" s="13"/>
      <c r="Y137" s="35">
        <v>332</v>
      </c>
      <c r="Z137" s="12">
        <f t="shared" si="65"/>
        <v>341.21177999999998</v>
      </c>
      <c r="AA137" s="13">
        <f>Z137/Y137*100-100</f>
        <v>2.7746325301204706</v>
      </c>
      <c r="AD137" s="13"/>
      <c r="AF137" s="35">
        <v>211.3</v>
      </c>
      <c r="AG137" s="12">
        <f t="shared" si="66"/>
        <v>227.452</v>
      </c>
      <c r="AH137" s="13">
        <f>AG137/AF137*100-100</f>
        <v>7.6441079034547954</v>
      </c>
      <c r="AK137" s="13"/>
      <c r="AM137" s="35">
        <v>211.3</v>
      </c>
      <c r="AN137" s="12">
        <f t="shared" si="67"/>
        <v>222.94799999999998</v>
      </c>
      <c r="AO137" s="13">
        <f>AN137/AM137*100-100</f>
        <v>5.5125414103170698</v>
      </c>
      <c r="AR137" s="13"/>
    </row>
    <row r="138" spans="1:44">
      <c r="A138" s="1">
        <v>2023</v>
      </c>
      <c r="B138" s="1">
        <v>2</v>
      </c>
      <c r="D138" s="38">
        <v>163.19999999999999</v>
      </c>
      <c r="E138" s="35">
        <v>293.39999999999998</v>
      </c>
      <c r="F138" s="12">
        <f t="shared" si="62"/>
        <v>304.29599999999994</v>
      </c>
      <c r="G138" s="13">
        <f t="shared" si="68"/>
        <v>3.7137014314928365</v>
      </c>
      <c r="J138" s="13"/>
      <c r="K138" s="35">
        <v>190.9</v>
      </c>
      <c r="L138" s="12">
        <f t="shared" si="63"/>
        <v>198.39999999999998</v>
      </c>
      <c r="M138" s="13">
        <f t="shared" si="69"/>
        <v>3.9287585123100968</v>
      </c>
      <c r="P138" s="13"/>
      <c r="R138" s="35">
        <v>293.39999999999998</v>
      </c>
      <c r="S138" s="12">
        <f t="shared" si="64"/>
        <v>308.07551999999998</v>
      </c>
      <c r="T138" s="13">
        <f>S138/R138*100-100</f>
        <v>5.0018813905930557</v>
      </c>
      <c r="W138" s="13"/>
      <c r="Y138" s="35">
        <v>293.39999999999998</v>
      </c>
      <c r="Z138" s="12">
        <f t="shared" si="65"/>
        <v>300.60575999999998</v>
      </c>
      <c r="AA138" s="13">
        <f>Z138/Y138*100-100</f>
        <v>2.4559509202453995</v>
      </c>
      <c r="AD138" s="13"/>
      <c r="AF138" s="35">
        <v>190.9</v>
      </c>
      <c r="AG138" s="12">
        <f t="shared" si="66"/>
        <v>200.38399999999999</v>
      </c>
      <c r="AH138" s="13">
        <f>AG138/AF138*100-100</f>
        <v>4.9680460974332021</v>
      </c>
      <c r="AK138" s="13"/>
      <c r="AM138" s="35">
        <v>190.9</v>
      </c>
      <c r="AN138" s="12">
        <f t="shared" si="67"/>
        <v>196.41599999999997</v>
      </c>
      <c r="AO138" s="13">
        <f>AN138/AM138*100-100</f>
        <v>2.8894709271869914</v>
      </c>
      <c r="AR138" s="13"/>
    </row>
    <row r="139" spans="1:44">
      <c r="A139" s="1">
        <v>2023</v>
      </c>
      <c r="B139" s="1">
        <v>3</v>
      </c>
      <c r="D139" s="38">
        <v>155.6</v>
      </c>
      <c r="E139" s="35">
        <v>258.39999999999998</v>
      </c>
      <c r="F139" s="12">
        <f t="shared" si="62"/>
        <v>280.98299999999995</v>
      </c>
      <c r="G139" s="13">
        <f t="shared" si="68"/>
        <v>8.7395510835913228</v>
      </c>
      <c r="J139" s="13"/>
      <c r="K139" s="35">
        <v>171.3</v>
      </c>
      <c r="L139" s="12">
        <f t="shared" si="63"/>
        <v>183.2</v>
      </c>
      <c r="M139" s="13">
        <f t="shared" si="69"/>
        <v>6.9468768242848711</v>
      </c>
      <c r="P139" s="13"/>
      <c r="R139" s="35">
        <v>258.39999999999998</v>
      </c>
      <c r="S139" s="12">
        <f t="shared" si="64"/>
        <v>284.47296</v>
      </c>
      <c r="T139" s="13">
        <f>S139/R139*100-100</f>
        <v>10.090154798761631</v>
      </c>
      <c r="W139" s="13"/>
      <c r="Y139" s="35">
        <v>258.39999999999998</v>
      </c>
      <c r="Z139" s="12">
        <f t="shared" si="65"/>
        <v>277.57547999999997</v>
      </c>
      <c r="AA139" s="13">
        <f>Z139/Y139*100-100</f>
        <v>7.4208513931888405</v>
      </c>
      <c r="AD139" s="13"/>
      <c r="AF139" s="35">
        <v>171.3</v>
      </c>
      <c r="AG139" s="12">
        <f t="shared" si="66"/>
        <v>185.03199999999998</v>
      </c>
      <c r="AH139" s="13">
        <f>AG139/AF139*100-100</f>
        <v>8.0163455925277134</v>
      </c>
      <c r="AK139" s="13"/>
      <c r="AM139" s="35">
        <v>171.3</v>
      </c>
      <c r="AN139" s="12">
        <f t="shared" si="67"/>
        <v>181.36799999999999</v>
      </c>
      <c r="AO139" s="13">
        <f>AN139/AM139*100-100</f>
        <v>5.8774080560420146</v>
      </c>
      <c r="AR139" s="13"/>
    </row>
    <row r="140" spans="1:44">
      <c r="A140" s="1">
        <v>2023</v>
      </c>
      <c r="B140" s="1">
        <v>4</v>
      </c>
      <c r="D140" s="38">
        <v>146.4</v>
      </c>
      <c r="E140" s="35">
        <v>279.60000000000002</v>
      </c>
      <c r="F140" s="12">
        <f t="shared" si="62"/>
        <v>252.762</v>
      </c>
      <c r="G140" s="13">
        <f t="shared" si="68"/>
        <v>-9.5987124463519393</v>
      </c>
      <c r="J140" s="2"/>
      <c r="K140" s="35">
        <v>176.3</v>
      </c>
      <c r="L140" s="12">
        <f t="shared" si="63"/>
        <v>164.8</v>
      </c>
      <c r="M140" s="13">
        <f t="shared" si="69"/>
        <v>-6.5229722064662496</v>
      </c>
      <c r="P140" s="2"/>
      <c r="S140" s="12">
        <f t="shared" si="64"/>
        <v>255.90144000000001</v>
      </c>
      <c r="T140" s="2"/>
      <c r="W140" s="2"/>
      <c r="Z140" s="12">
        <f t="shared" si="65"/>
        <v>249.69672000000003</v>
      </c>
      <c r="AA140" s="2"/>
      <c r="AD140" s="2"/>
      <c r="AG140" s="12">
        <f t="shared" si="66"/>
        <v>166.44800000000001</v>
      </c>
      <c r="AH140" s="2"/>
      <c r="AK140" s="2"/>
      <c r="AN140" s="12">
        <f t="shared" si="67"/>
        <v>163.15200000000002</v>
      </c>
      <c r="AO140" s="2"/>
      <c r="AR140" s="2"/>
    </row>
    <row r="141" spans="1:44">
      <c r="A141" s="1">
        <v>2023</v>
      </c>
      <c r="B141" s="1">
        <v>5</v>
      </c>
      <c r="D141" s="38">
        <v>159.19999999999999</v>
      </c>
      <c r="E141" s="35">
        <v>294.10000000000002</v>
      </c>
      <c r="F141" s="12">
        <f t="shared" si="62"/>
        <v>292.02599999999995</v>
      </c>
      <c r="G141" s="13">
        <f t="shared" si="68"/>
        <v>-0.70520231213875206</v>
      </c>
      <c r="J141" s="2"/>
      <c r="K141" s="35">
        <v>195.6</v>
      </c>
      <c r="L141" s="12">
        <f t="shared" si="63"/>
        <v>190.39999999999998</v>
      </c>
      <c r="M141" s="13">
        <f t="shared" si="69"/>
        <v>-2.6584867075664818</v>
      </c>
      <c r="P141" s="2"/>
      <c r="S141" s="12">
        <f t="shared" si="64"/>
        <v>295.65311999999994</v>
      </c>
      <c r="T141" s="2"/>
      <c r="W141" s="2"/>
      <c r="Z141" s="12">
        <f t="shared" si="65"/>
        <v>288.48455999999999</v>
      </c>
      <c r="AA141" s="2"/>
      <c r="AD141" s="2"/>
      <c r="AG141" s="12">
        <f t="shared" si="66"/>
        <v>192.30399999999997</v>
      </c>
      <c r="AH141" s="2"/>
      <c r="AK141" s="2"/>
      <c r="AN141" s="12">
        <f t="shared" si="67"/>
        <v>188.49599999999998</v>
      </c>
      <c r="AO141" s="2"/>
      <c r="AR141" s="2"/>
    </row>
    <row r="142" spans="1:44">
      <c r="A142" s="1">
        <v>2023</v>
      </c>
      <c r="B142" s="1">
        <v>6</v>
      </c>
      <c r="G142" s="2"/>
      <c r="J142" s="2"/>
      <c r="M142" s="2"/>
      <c r="P142" s="2"/>
      <c r="T142" s="2"/>
      <c r="W142" s="2"/>
      <c r="AA142" s="2"/>
      <c r="AD142" s="2"/>
      <c r="AH142" s="2"/>
      <c r="AK142" s="2"/>
      <c r="AO142" s="2"/>
      <c r="AR142" s="2"/>
    </row>
    <row r="143" spans="1:44">
      <c r="A143" s="1">
        <v>2023</v>
      </c>
      <c r="B143" s="1">
        <v>7</v>
      </c>
      <c r="D143" s="8"/>
      <c r="E143" s="6"/>
      <c r="F143" s="6"/>
      <c r="G143" s="18"/>
      <c r="H143" s="6"/>
      <c r="J143" s="18"/>
      <c r="K143" s="6"/>
      <c r="L143" s="6"/>
      <c r="M143" s="18"/>
      <c r="N143" s="6"/>
      <c r="P143" s="18"/>
      <c r="R143" s="6"/>
      <c r="S143" s="6"/>
      <c r="T143" s="18"/>
      <c r="U143" s="6"/>
      <c r="W143" s="18"/>
      <c r="Y143" s="6"/>
      <c r="Z143" s="6"/>
      <c r="AA143" s="18"/>
      <c r="AB143" s="6"/>
      <c r="AD143" s="18"/>
      <c r="AF143" s="6"/>
      <c r="AG143" s="6"/>
      <c r="AH143" s="18"/>
      <c r="AI143" s="6"/>
      <c r="AK143" s="18"/>
      <c r="AM143" s="6"/>
      <c r="AN143" s="6"/>
      <c r="AO143" s="18"/>
      <c r="AP143" s="6"/>
      <c r="AR143" s="18"/>
    </row>
    <row r="144" spans="1:44">
      <c r="A144" s="1">
        <v>2023</v>
      </c>
      <c r="B144" s="1">
        <v>8</v>
      </c>
      <c r="D144" s="8"/>
      <c r="E144" s="6"/>
      <c r="F144" s="6"/>
      <c r="G144" s="18"/>
      <c r="H144" s="6"/>
      <c r="J144" s="13">
        <f>AVERAGE(J11:J47)</f>
        <v>9.7834882783286975E-2</v>
      </c>
      <c r="K144" s="6"/>
      <c r="L144" s="6"/>
      <c r="M144" s="18"/>
      <c r="N144" s="6"/>
      <c r="P144" s="13">
        <f>AVERAGE(P11:P47)</f>
        <v>-1.02453012127353E-2</v>
      </c>
      <c r="R144" s="6"/>
      <c r="S144" s="6"/>
      <c r="T144" s="18"/>
      <c r="U144" s="6"/>
      <c r="W144" s="13">
        <f>AVERAGE(W11:W47)</f>
        <v>1.3411038343836374</v>
      </c>
      <c r="Y144" s="6"/>
      <c r="Z144" s="6"/>
      <c r="AA144" s="18"/>
      <c r="AB144" s="6"/>
      <c r="AD144" s="13">
        <f>AVERAGE(AD11:AD47)</f>
        <v>-1.1160655109052238</v>
      </c>
      <c r="AF144" s="6"/>
      <c r="AG144" s="6"/>
      <c r="AH144" s="18"/>
      <c r="AI144" s="6"/>
      <c r="AK144" s="13">
        <f>AVERAGE(AK11:AK47)</f>
        <v>0.98965224577514121</v>
      </c>
      <c r="AM144" s="6"/>
      <c r="AN144" s="6"/>
      <c r="AO144" s="18"/>
      <c r="AP144" s="6"/>
      <c r="AR144" s="13">
        <f>AVERAGE(AR11:AR47)</f>
        <v>-1.0101428482006061</v>
      </c>
    </row>
    <row r="145" spans="1:44">
      <c r="A145" s="1">
        <v>2023</v>
      </c>
      <c r="B145" s="1">
        <v>9</v>
      </c>
      <c r="D145" s="8"/>
      <c r="E145" s="6"/>
      <c r="F145" s="6"/>
      <c r="G145" s="18"/>
      <c r="H145" s="6"/>
      <c r="J145" s="18"/>
      <c r="K145" s="6"/>
      <c r="L145" s="6"/>
      <c r="M145" s="18"/>
      <c r="N145" s="6"/>
      <c r="P145" s="18"/>
      <c r="R145" s="6"/>
      <c r="S145" s="6"/>
      <c r="T145" s="18"/>
      <c r="U145" s="6"/>
      <c r="W145" s="18"/>
      <c r="Y145" s="6"/>
      <c r="Z145" s="6"/>
      <c r="AA145" s="18"/>
      <c r="AB145" s="6"/>
      <c r="AD145" s="18"/>
      <c r="AF145" s="6"/>
      <c r="AG145" s="6"/>
      <c r="AH145" s="18"/>
      <c r="AI145" s="6"/>
      <c r="AK145" s="18"/>
      <c r="AM145" s="6"/>
      <c r="AN145" s="6"/>
      <c r="AO145" s="18"/>
      <c r="AP145" s="6"/>
      <c r="AR145" s="18"/>
    </row>
    <row r="146" spans="1:44">
      <c r="A146" s="1">
        <v>2023</v>
      </c>
      <c r="B146" s="1">
        <v>10</v>
      </c>
      <c r="D146" s="8"/>
      <c r="E146" s="6"/>
      <c r="H146" s="6"/>
      <c r="J146" s="18"/>
      <c r="K146" s="6"/>
      <c r="L146" s="6"/>
      <c r="M146" s="18"/>
      <c r="N146" s="6"/>
      <c r="P146" s="18"/>
      <c r="R146" s="6"/>
      <c r="S146" s="6"/>
      <c r="T146" s="18"/>
      <c r="U146" s="6"/>
      <c r="W146" s="18"/>
      <c r="Y146" s="6"/>
      <c r="Z146" s="6"/>
      <c r="AA146" s="18"/>
      <c r="AB146" s="6"/>
      <c r="AD146" s="18"/>
      <c r="AF146" s="6"/>
      <c r="AG146" s="6"/>
      <c r="AH146" s="18"/>
      <c r="AI146" s="6"/>
      <c r="AK146" s="18"/>
      <c r="AM146" s="6"/>
      <c r="AN146" s="6"/>
      <c r="AO146" s="18"/>
      <c r="AP146" s="6"/>
      <c r="AR146" s="18"/>
    </row>
    <row r="147" spans="1:44">
      <c r="A147" s="1">
        <v>2023</v>
      </c>
      <c r="B147" s="1">
        <v>11</v>
      </c>
      <c r="D147" s="8"/>
      <c r="E147" s="6"/>
      <c r="F147" s="6"/>
      <c r="G147" s="18"/>
      <c r="H147" s="6"/>
      <c r="J147" s="18"/>
      <c r="K147" s="6"/>
      <c r="L147" s="6"/>
      <c r="M147" s="18"/>
      <c r="N147" s="6"/>
      <c r="P147" s="18"/>
      <c r="R147" s="6"/>
      <c r="S147" s="6"/>
      <c r="T147" s="18"/>
      <c r="U147" s="6"/>
      <c r="W147" s="18"/>
      <c r="Y147" s="6"/>
      <c r="Z147" s="6"/>
      <c r="AA147" s="18"/>
      <c r="AB147" s="6"/>
      <c r="AD147" s="18"/>
      <c r="AF147" s="6"/>
      <c r="AG147" s="6"/>
      <c r="AH147" s="18"/>
      <c r="AI147" s="6"/>
      <c r="AK147" s="18"/>
      <c r="AM147" s="6"/>
      <c r="AN147" s="6"/>
      <c r="AO147" s="18"/>
      <c r="AP147" s="6"/>
      <c r="AR147" s="18"/>
    </row>
    <row r="148" spans="1:44">
      <c r="A148" s="1">
        <v>2023</v>
      </c>
      <c r="B148" s="1">
        <v>12</v>
      </c>
      <c r="D148" s="8"/>
      <c r="E148" s="6"/>
      <c r="F148" s="6"/>
      <c r="G148" s="18"/>
      <c r="H148" s="6"/>
      <c r="J148" s="18"/>
      <c r="K148" s="6"/>
      <c r="L148" s="6"/>
      <c r="M148" s="18"/>
      <c r="N148" s="6"/>
      <c r="P148" s="18"/>
      <c r="R148" s="6"/>
      <c r="S148" s="6"/>
      <c r="T148" s="18"/>
      <c r="U148" s="6"/>
      <c r="W148" s="18"/>
      <c r="Y148" s="6"/>
      <c r="Z148" s="6"/>
      <c r="AA148" s="18"/>
      <c r="AB148" s="6"/>
      <c r="AD148" s="18"/>
      <c r="AF148" s="6"/>
      <c r="AG148" s="6"/>
      <c r="AH148" s="18"/>
      <c r="AI148" s="6"/>
      <c r="AK148" s="18"/>
      <c r="AM148" s="6"/>
      <c r="AN148" s="6"/>
      <c r="AO148" s="18"/>
      <c r="AP148" s="6"/>
      <c r="AR148" s="18"/>
    </row>
    <row r="149" spans="1:44">
      <c r="G149" s="24"/>
      <c r="J149" s="24"/>
      <c r="M149" s="24"/>
      <c r="P149" s="24"/>
      <c r="T149" s="24"/>
      <c r="W149" s="24"/>
      <c r="AA149" s="24"/>
      <c r="AD149" s="24"/>
      <c r="AH149" s="24"/>
      <c r="AK149" s="24"/>
      <c r="AO149" s="24"/>
      <c r="AR149" s="24"/>
    </row>
    <row r="150" spans="1:44">
      <c r="D150" s="9"/>
      <c r="E150" s="6"/>
      <c r="F150" s="6"/>
      <c r="G150" s="24"/>
      <c r="H150" s="6"/>
      <c r="J150" s="24"/>
      <c r="K150" s="6"/>
      <c r="L150" s="6"/>
      <c r="M150" s="24"/>
      <c r="N150" s="6"/>
      <c r="P150" s="24"/>
      <c r="R150" s="6"/>
      <c r="S150" s="6"/>
      <c r="T150" s="24"/>
      <c r="U150" s="6"/>
      <c r="W150" s="24"/>
      <c r="Y150" s="6"/>
      <c r="Z150" s="6"/>
      <c r="AA150" s="24"/>
      <c r="AB150" s="6"/>
      <c r="AD150" s="24"/>
      <c r="AF150" s="6"/>
      <c r="AG150" s="6"/>
      <c r="AH150" s="24"/>
      <c r="AI150" s="6"/>
      <c r="AK150" s="24"/>
      <c r="AM150" s="6"/>
      <c r="AN150" s="6"/>
      <c r="AO150" s="24"/>
      <c r="AP150" s="6"/>
      <c r="AR150" s="24"/>
    </row>
    <row r="151" spans="1:44">
      <c r="D151" s="9"/>
      <c r="E151" s="6"/>
      <c r="F151" s="6"/>
      <c r="G151" s="8"/>
      <c r="H151" s="8"/>
      <c r="J151" s="8"/>
      <c r="K151" s="8"/>
      <c r="L151" s="6"/>
      <c r="M151" s="8"/>
      <c r="N151" s="8"/>
      <c r="P151" s="8"/>
      <c r="R151" s="6"/>
      <c r="S151" s="6"/>
      <c r="T151" s="8"/>
      <c r="U151" s="8"/>
      <c r="W151" s="8"/>
      <c r="Y151" s="6"/>
      <c r="Z151" s="6"/>
      <c r="AA151" s="8"/>
      <c r="AB151" s="8"/>
      <c r="AD151" s="8"/>
      <c r="AF151" s="8"/>
      <c r="AG151" s="6"/>
      <c r="AH151" s="8"/>
      <c r="AI151" s="8"/>
      <c r="AK151" s="8"/>
      <c r="AM151" s="8"/>
      <c r="AN151" s="6"/>
      <c r="AO151" s="8"/>
      <c r="AP151" s="8"/>
      <c r="AR151" s="8"/>
    </row>
    <row r="152" spans="1:44">
      <c r="D152" s="9"/>
      <c r="E152" s="6"/>
      <c r="F152" s="6"/>
      <c r="G152" s="6"/>
      <c r="H152" s="8"/>
      <c r="J152" s="6"/>
      <c r="K152" s="8"/>
      <c r="L152" s="6"/>
      <c r="M152" s="6"/>
      <c r="N152" s="8"/>
      <c r="P152" s="6"/>
      <c r="R152" s="6"/>
      <c r="S152" s="6"/>
      <c r="T152" s="6"/>
      <c r="U152" s="8"/>
      <c r="W152" s="6"/>
      <c r="Y152" s="6"/>
      <c r="Z152" s="6"/>
      <c r="AA152" s="6"/>
      <c r="AB152" s="8"/>
      <c r="AD152" s="6"/>
      <c r="AF152" s="8"/>
      <c r="AG152" s="6"/>
      <c r="AH152" s="6"/>
      <c r="AI152" s="8"/>
      <c r="AK152" s="6"/>
      <c r="AM152" s="8"/>
      <c r="AN152" s="6"/>
      <c r="AO152" s="6"/>
      <c r="AP152" s="8"/>
      <c r="AR152" s="6"/>
    </row>
    <row r="153" spans="1:44">
      <c r="D153" s="9"/>
      <c r="E153" s="6"/>
      <c r="F153" s="6"/>
      <c r="G153" s="6"/>
      <c r="H153" s="8"/>
      <c r="J153" s="6"/>
      <c r="K153" s="8"/>
      <c r="L153" s="6"/>
      <c r="M153" s="6"/>
      <c r="N153" s="8"/>
      <c r="P153" s="6"/>
      <c r="R153" s="6"/>
      <c r="S153" s="6"/>
      <c r="T153" s="6"/>
      <c r="U153" s="8"/>
      <c r="W153" s="6"/>
      <c r="Y153" s="6"/>
      <c r="Z153" s="6"/>
      <c r="AA153" s="6"/>
      <c r="AB153" s="8"/>
      <c r="AD153" s="6"/>
      <c r="AF153" s="8"/>
      <c r="AG153" s="6"/>
      <c r="AH153" s="6"/>
      <c r="AI153" s="8"/>
      <c r="AK153" s="6"/>
      <c r="AM153" s="8"/>
      <c r="AN153" s="6"/>
      <c r="AO153" s="6"/>
      <c r="AP153" s="8"/>
      <c r="AR153" s="6"/>
    </row>
    <row r="154" spans="1:44">
      <c r="D154" s="9"/>
      <c r="E154" s="6"/>
      <c r="F154" s="6"/>
      <c r="G154" s="6"/>
      <c r="H154" s="6"/>
      <c r="J154" s="6"/>
      <c r="K154" s="6"/>
      <c r="L154" s="6"/>
      <c r="M154" s="6"/>
      <c r="N154" s="6"/>
      <c r="P154" s="6"/>
      <c r="R154" s="6"/>
      <c r="S154" s="6"/>
      <c r="T154" s="6"/>
      <c r="U154" s="6"/>
      <c r="W154" s="6"/>
      <c r="Y154" s="6"/>
      <c r="Z154" s="6"/>
      <c r="AA154" s="6"/>
      <c r="AB154" s="6"/>
      <c r="AD154" s="6"/>
      <c r="AF154" s="6"/>
      <c r="AG154" s="6"/>
      <c r="AH154" s="6"/>
      <c r="AI154" s="6"/>
      <c r="AK154" s="6"/>
      <c r="AM154" s="6"/>
      <c r="AN154" s="6"/>
      <c r="AO154" s="6"/>
      <c r="AP154" s="6"/>
      <c r="AR154" s="6"/>
    </row>
    <row r="155" spans="1:44">
      <c r="D155" s="9"/>
      <c r="E155" s="6"/>
      <c r="F155" s="6"/>
      <c r="G155" s="6"/>
      <c r="H155" s="6"/>
      <c r="J155" s="6"/>
      <c r="K155" s="6"/>
      <c r="L155" s="6"/>
      <c r="M155" s="6"/>
      <c r="N155" s="6"/>
      <c r="P155" s="6"/>
      <c r="R155" s="6"/>
      <c r="S155" s="6"/>
      <c r="T155" s="6"/>
      <c r="U155" s="6"/>
      <c r="W155" s="6"/>
      <c r="Y155" s="6"/>
      <c r="Z155" s="6"/>
      <c r="AA155" s="6"/>
      <c r="AB155" s="6"/>
      <c r="AD155" s="6"/>
      <c r="AF155" s="6"/>
      <c r="AG155" s="6"/>
      <c r="AH155" s="6"/>
      <c r="AI155" s="6"/>
      <c r="AK155" s="6"/>
      <c r="AM155" s="6"/>
      <c r="AN155" s="6"/>
      <c r="AO155" s="6"/>
      <c r="AP155" s="6"/>
      <c r="AR155" s="6"/>
    </row>
    <row r="156" spans="1:44">
      <c r="D156" s="9"/>
      <c r="F156" s="9"/>
      <c r="G156" s="8"/>
      <c r="J156" s="8"/>
      <c r="K156" s="8"/>
      <c r="L156" s="9"/>
      <c r="M156" s="8"/>
      <c r="P156" s="8"/>
      <c r="S156" s="9"/>
      <c r="T156" s="8"/>
      <c r="W156" s="8"/>
      <c r="Z156" s="9"/>
      <c r="AA156" s="8"/>
      <c r="AD156" s="8"/>
      <c r="AF156" s="8"/>
      <c r="AG156" s="9"/>
      <c r="AH156" s="8"/>
      <c r="AK156" s="8"/>
      <c r="AM156" s="8"/>
      <c r="AN156" s="9"/>
      <c r="AO156" s="8"/>
      <c r="AR156" s="8"/>
    </row>
    <row r="157" spans="1:44">
      <c r="D157" s="8"/>
      <c r="E157" s="6"/>
      <c r="F157" s="6"/>
      <c r="G157" s="18"/>
      <c r="H157" s="6"/>
      <c r="J157" s="18"/>
      <c r="K157" s="6"/>
      <c r="L157" s="6"/>
      <c r="M157" s="18"/>
      <c r="N157" s="6"/>
      <c r="P157" s="18"/>
      <c r="R157" s="6"/>
      <c r="S157" s="6"/>
      <c r="T157" s="18"/>
      <c r="U157" s="6"/>
      <c r="W157" s="18"/>
      <c r="Y157" s="6"/>
      <c r="Z157" s="6"/>
      <c r="AA157" s="18"/>
      <c r="AB157" s="6"/>
      <c r="AD157" s="18"/>
      <c r="AF157" s="6"/>
      <c r="AG157" s="6"/>
      <c r="AH157" s="18"/>
      <c r="AI157" s="6"/>
      <c r="AK157" s="18"/>
      <c r="AM157" s="6"/>
      <c r="AN157" s="6"/>
      <c r="AO157" s="18"/>
      <c r="AP157" s="6"/>
      <c r="AR157" s="18"/>
    </row>
    <row r="158" spans="1:44">
      <c r="D158" s="8"/>
      <c r="E158" s="6"/>
      <c r="F158" s="6"/>
      <c r="G158" s="18"/>
      <c r="H158" s="6"/>
      <c r="J158" s="18"/>
      <c r="K158" s="6"/>
      <c r="L158" s="6"/>
      <c r="M158" s="18"/>
      <c r="N158" s="6"/>
      <c r="P158" s="18"/>
      <c r="R158" s="6"/>
      <c r="S158" s="6"/>
      <c r="T158" s="18"/>
      <c r="U158" s="6"/>
      <c r="W158" s="18"/>
      <c r="Y158" s="6"/>
      <c r="Z158" s="6"/>
      <c r="AA158" s="18"/>
      <c r="AB158" s="6"/>
      <c r="AD158" s="18"/>
      <c r="AF158" s="6"/>
      <c r="AG158" s="6"/>
      <c r="AH158" s="18"/>
      <c r="AI158" s="6"/>
      <c r="AK158" s="18"/>
      <c r="AM158" s="6"/>
      <c r="AN158" s="6"/>
      <c r="AO158" s="18"/>
      <c r="AP158" s="6"/>
      <c r="AR158" s="18"/>
    </row>
    <row r="159" spans="1:44">
      <c r="D159" s="8"/>
      <c r="E159" s="6"/>
      <c r="F159" s="6"/>
      <c r="G159" s="18"/>
      <c r="H159" s="6"/>
      <c r="J159" s="18"/>
      <c r="K159" s="6"/>
      <c r="L159" s="6"/>
      <c r="M159" s="18"/>
      <c r="N159" s="6"/>
      <c r="P159" s="18"/>
      <c r="R159" s="6"/>
      <c r="S159" s="6"/>
      <c r="T159" s="18"/>
      <c r="U159" s="6"/>
      <c r="W159" s="18"/>
      <c r="Y159" s="6"/>
      <c r="Z159" s="6"/>
      <c r="AA159" s="18"/>
      <c r="AB159" s="6"/>
      <c r="AD159" s="18"/>
      <c r="AF159" s="6"/>
      <c r="AG159" s="6"/>
      <c r="AH159" s="18"/>
      <c r="AI159" s="6"/>
      <c r="AK159" s="18"/>
      <c r="AM159" s="6"/>
      <c r="AN159" s="6"/>
      <c r="AO159" s="18"/>
      <c r="AP159" s="6"/>
      <c r="AR159" s="18"/>
    </row>
    <row r="160" spans="1:44">
      <c r="D160" s="8"/>
      <c r="E160" s="6"/>
      <c r="F160" s="6"/>
      <c r="G160" s="18"/>
      <c r="H160" s="6"/>
      <c r="J160" s="18"/>
      <c r="K160" s="6"/>
      <c r="L160" s="6"/>
      <c r="M160" s="18"/>
      <c r="N160" s="6"/>
      <c r="P160" s="18"/>
      <c r="R160" s="6"/>
      <c r="S160" s="6"/>
      <c r="T160" s="18"/>
      <c r="U160" s="6"/>
      <c r="W160" s="18"/>
      <c r="Y160" s="6"/>
      <c r="Z160" s="6"/>
      <c r="AA160" s="18"/>
      <c r="AB160" s="6"/>
      <c r="AD160" s="18"/>
      <c r="AF160" s="6"/>
      <c r="AG160" s="6"/>
      <c r="AH160" s="18"/>
      <c r="AI160" s="6"/>
      <c r="AK160" s="18"/>
      <c r="AM160" s="6"/>
      <c r="AN160" s="6"/>
      <c r="AO160" s="18"/>
      <c r="AP160" s="6"/>
      <c r="AR160" s="18"/>
    </row>
    <row r="161" spans="4:44">
      <c r="D161" s="8"/>
      <c r="E161" s="6"/>
      <c r="F161" s="6"/>
      <c r="G161" s="18"/>
      <c r="H161" s="6"/>
      <c r="J161" s="18"/>
      <c r="K161" s="6"/>
      <c r="L161" s="6"/>
      <c r="M161" s="18"/>
      <c r="N161" s="6"/>
      <c r="P161" s="18"/>
      <c r="R161" s="6"/>
      <c r="S161" s="6"/>
      <c r="T161" s="18"/>
      <c r="U161" s="6"/>
      <c r="W161" s="18"/>
      <c r="Y161" s="6"/>
      <c r="Z161" s="6"/>
      <c r="AA161" s="18"/>
      <c r="AB161" s="6"/>
      <c r="AD161" s="18"/>
      <c r="AF161" s="6"/>
      <c r="AG161" s="6"/>
      <c r="AH161" s="18"/>
      <c r="AI161" s="6"/>
      <c r="AK161" s="18"/>
      <c r="AM161" s="6"/>
      <c r="AN161" s="6"/>
      <c r="AO161" s="18"/>
      <c r="AP161" s="6"/>
      <c r="AR161" s="18"/>
    </row>
    <row r="162" spans="4:44">
      <c r="D162" s="8"/>
      <c r="E162" s="6"/>
      <c r="F162" s="6"/>
      <c r="G162" s="18"/>
      <c r="H162" s="6"/>
      <c r="J162" s="18"/>
      <c r="K162" s="6"/>
      <c r="L162" s="6"/>
      <c r="M162" s="18"/>
      <c r="N162" s="6"/>
      <c r="P162" s="18"/>
      <c r="R162" s="6"/>
      <c r="S162" s="6"/>
      <c r="T162" s="18"/>
      <c r="U162" s="6"/>
      <c r="W162" s="18"/>
      <c r="Y162" s="6"/>
      <c r="Z162" s="6"/>
      <c r="AA162" s="18"/>
      <c r="AB162" s="6"/>
      <c r="AD162" s="18"/>
      <c r="AF162" s="6"/>
      <c r="AG162" s="6"/>
      <c r="AH162" s="18"/>
      <c r="AI162" s="6"/>
      <c r="AK162" s="18"/>
      <c r="AM162" s="6"/>
      <c r="AN162" s="6"/>
      <c r="AO162" s="18"/>
      <c r="AP162" s="6"/>
      <c r="AR162" s="18"/>
    </row>
    <row r="163" spans="4:44">
      <c r="D163" s="8"/>
      <c r="E163" s="6"/>
      <c r="F163" s="6"/>
      <c r="G163" s="18"/>
      <c r="H163" s="6"/>
      <c r="J163" s="18"/>
      <c r="K163" s="6"/>
      <c r="L163" s="6"/>
      <c r="M163" s="18"/>
      <c r="N163" s="6"/>
      <c r="P163" s="18"/>
      <c r="R163" s="6"/>
      <c r="S163" s="6"/>
      <c r="T163" s="18"/>
      <c r="U163" s="6"/>
      <c r="W163" s="18"/>
      <c r="Y163" s="6"/>
      <c r="Z163" s="6"/>
      <c r="AA163" s="18"/>
      <c r="AB163" s="6"/>
      <c r="AD163" s="18"/>
      <c r="AF163" s="6"/>
      <c r="AG163" s="6"/>
      <c r="AH163" s="18"/>
      <c r="AI163" s="6"/>
      <c r="AK163" s="18"/>
      <c r="AM163" s="6"/>
      <c r="AN163" s="6"/>
      <c r="AO163" s="18"/>
      <c r="AP163" s="6"/>
      <c r="AR163" s="18"/>
    </row>
    <row r="164" spans="4:44">
      <c r="D164" s="8"/>
      <c r="E164" s="6"/>
      <c r="F164" s="6"/>
      <c r="G164" s="18"/>
      <c r="H164" s="6"/>
      <c r="J164" s="18"/>
      <c r="K164" s="6"/>
      <c r="L164" s="6"/>
      <c r="M164" s="18"/>
      <c r="N164" s="6"/>
      <c r="P164" s="18"/>
      <c r="R164" s="6"/>
      <c r="S164" s="6"/>
      <c r="T164" s="18"/>
      <c r="U164" s="6"/>
      <c r="W164" s="18"/>
      <c r="Y164" s="6"/>
      <c r="Z164" s="6"/>
      <c r="AA164" s="18"/>
      <c r="AB164" s="6"/>
      <c r="AD164" s="18"/>
      <c r="AF164" s="6"/>
      <c r="AG164" s="6"/>
      <c r="AH164" s="18"/>
      <c r="AI164" s="6"/>
      <c r="AK164" s="18"/>
      <c r="AM164" s="6"/>
      <c r="AN164" s="6"/>
      <c r="AO164" s="18"/>
      <c r="AP164" s="6"/>
      <c r="AR164" s="18"/>
    </row>
    <row r="165" spans="4:44">
      <c r="D165" s="8"/>
      <c r="E165" s="6"/>
      <c r="F165" s="6"/>
      <c r="G165" s="18"/>
      <c r="H165" s="6"/>
      <c r="J165" s="18"/>
      <c r="K165" s="6"/>
      <c r="L165" s="6"/>
      <c r="M165" s="18"/>
      <c r="N165" s="6"/>
      <c r="P165" s="18"/>
      <c r="R165" s="6"/>
      <c r="S165" s="6"/>
      <c r="T165" s="18"/>
      <c r="U165" s="6"/>
      <c r="W165" s="18"/>
      <c r="Y165" s="6"/>
      <c r="Z165" s="6"/>
      <c r="AA165" s="18"/>
      <c r="AB165" s="6"/>
      <c r="AD165" s="18"/>
      <c r="AF165" s="6"/>
      <c r="AG165" s="6"/>
      <c r="AH165" s="18"/>
      <c r="AI165" s="6"/>
      <c r="AK165" s="18"/>
      <c r="AM165" s="6"/>
      <c r="AN165" s="6"/>
      <c r="AO165" s="18"/>
      <c r="AP165" s="6"/>
      <c r="AR165" s="18"/>
    </row>
    <row r="166" spans="4:44">
      <c r="D166" s="8"/>
      <c r="E166" s="6"/>
      <c r="F166" s="6"/>
      <c r="G166" s="18"/>
      <c r="H166" s="6"/>
      <c r="J166" s="18"/>
      <c r="K166" s="6"/>
      <c r="L166" s="6"/>
      <c r="M166" s="18"/>
      <c r="N166" s="6"/>
      <c r="P166" s="18"/>
      <c r="R166" s="6"/>
      <c r="S166" s="6"/>
      <c r="T166" s="18"/>
      <c r="U166" s="6"/>
      <c r="W166" s="18"/>
      <c r="Y166" s="6"/>
      <c r="Z166" s="6"/>
      <c r="AA166" s="18"/>
      <c r="AB166" s="6"/>
      <c r="AD166" s="18"/>
      <c r="AF166" s="6"/>
      <c r="AG166" s="6"/>
      <c r="AH166" s="18"/>
      <c r="AI166" s="6"/>
      <c r="AK166" s="18"/>
      <c r="AM166" s="6"/>
      <c r="AN166" s="6"/>
      <c r="AO166" s="18"/>
      <c r="AP166" s="6"/>
      <c r="AR166" s="18"/>
    </row>
    <row r="167" spans="4:44">
      <c r="D167" s="8"/>
      <c r="E167" s="6"/>
      <c r="F167" s="6"/>
      <c r="G167" s="18"/>
      <c r="H167" s="6"/>
      <c r="J167" s="18"/>
      <c r="K167" s="6"/>
      <c r="L167" s="6"/>
      <c r="M167" s="18"/>
      <c r="N167" s="6"/>
      <c r="P167" s="18"/>
      <c r="R167" s="6"/>
      <c r="S167" s="6"/>
      <c r="T167" s="18"/>
      <c r="U167" s="6"/>
      <c r="W167" s="18"/>
      <c r="Y167" s="6"/>
      <c r="Z167" s="6"/>
      <c r="AA167" s="18"/>
      <c r="AB167" s="6"/>
      <c r="AD167" s="18"/>
      <c r="AF167" s="6"/>
      <c r="AG167" s="6"/>
      <c r="AH167" s="18"/>
      <c r="AI167" s="6"/>
      <c r="AK167" s="18"/>
      <c r="AM167" s="6"/>
      <c r="AN167" s="6"/>
      <c r="AO167" s="18"/>
      <c r="AP167" s="6"/>
      <c r="AR167" s="18"/>
    </row>
    <row r="168" spans="4:44">
      <c r="D168" s="8"/>
      <c r="E168" s="6"/>
      <c r="F168" s="6"/>
      <c r="G168" s="18"/>
      <c r="H168" s="6"/>
      <c r="J168" s="18"/>
      <c r="K168" s="6"/>
      <c r="L168" s="6"/>
      <c r="M168" s="18"/>
      <c r="N168" s="6"/>
      <c r="P168" s="18"/>
      <c r="R168" s="6"/>
      <c r="S168" s="6"/>
      <c r="T168" s="18"/>
      <c r="U168" s="6"/>
      <c r="W168" s="18"/>
      <c r="Y168" s="6"/>
      <c r="Z168" s="6"/>
      <c r="AA168" s="18"/>
      <c r="AB168" s="6"/>
      <c r="AD168" s="18"/>
      <c r="AF168" s="6"/>
      <c r="AG168" s="6"/>
      <c r="AH168" s="18"/>
      <c r="AI168" s="6"/>
      <c r="AK168" s="18"/>
      <c r="AM168" s="6"/>
      <c r="AN168" s="6"/>
      <c r="AO168" s="18"/>
      <c r="AP168" s="6"/>
      <c r="AR168" s="18"/>
    </row>
    <row r="169" spans="4:44">
      <c r="D169" s="8"/>
      <c r="E169" s="6"/>
      <c r="F169" s="6"/>
      <c r="G169" s="18"/>
      <c r="H169" s="6"/>
      <c r="J169" s="18"/>
      <c r="K169" s="6"/>
      <c r="L169" s="6"/>
      <c r="M169" s="18"/>
      <c r="N169" s="6"/>
      <c r="P169" s="18"/>
      <c r="R169" s="6"/>
      <c r="S169" s="6"/>
      <c r="T169" s="18"/>
      <c r="U169" s="6"/>
      <c r="W169" s="18"/>
      <c r="Y169" s="6"/>
      <c r="Z169" s="6"/>
      <c r="AA169" s="18"/>
      <c r="AB169" s="6"/>
      <c r="AD169" s="18"/>
      <c r="AF169" s="6"/>
      <c r="AG169" s="6"/>
      <c r="AH169" s="18"/>
      <c r="AI169" s="6"/>
      <c r="AK169" s="18"/>
      <c r="AM169" s="6"/>
      <c r="AN169" s="6"/>
      <c r="AO169" s="18"/>
      <c r="AP169" s="6"/>
      <c r="AR169" s="18"/>
    </row>
    <row r="170" spans="4:44">
      <c r="D170" s="8"/>
      <c r="E170" s="6"/>
      <c r="F170" s="6"/>
      <c r="G170" s="18"/>
      <c r="H170" s="6"/>
      <c r="J170" s="18"/>
      <c r="K170" s="6"/>
      <c r="L170" s="6"/>
      <c r="M170" s="18"/>
      <c r="N170" s="6"/>
      <c r="P170" s="18"/>
      <c r="R170" s="6"/>
      <c r="S170" s="6"/>
      <c r="T170" s="18"/>
      <c r="U170" s="6"/>
      <c r="W170" s="18"/>
      <c r="Y170" s="6"/>
      <c r="Z170" s="6"/>
      <c r="AA170" s="18"/>
      <c r="AB170" s="6"/>
      <c r="AD170" s="18"/>
      <c r="AF170" s="6"/>
      <c r="AG170" s="6"/>
      <c r="AH170" s="18"/>
      <c r="AI170" s="6"/>
      <c r="AK170" s="18"/>
      <c r="AM170" s="6"/>
      <c r="AN170" s="6"/>
      <c r="AO170" s="18"/>
      <c r="AP170" s="6"/>
      <c r="AR170" s="18"/>
    </row>
    <row r="171" spans="4:44">
      <c r="D171" s="8"/>
      <c r="E171" s="6"/>
      <c r="F171" s="6"/>
      <c r="G171" s="18"/>
      <c r="H171" s="6"/>
      <c r="J171" s="18"/>
      <c r="K171" s="6"/>
      <c r="L171" s="6"/>
      <c r="M171" s="18"/>
      <c r="N171" s="6"/>
      <c r="P171" s="18"/>
      <c r="R171" s="6"/>
      <c r="S171" s="6"/>
      <c r="T171" s="18"/>
      <c r="U171" s="6"/>
      <c r="W171" s="18"/>
      <c r="Y171" s="6"/>
      <c r="Z171" s="6"/>
      <c r="AA171" s="18"/>
      <c r="AB171" s="6"/>
      <c r="AD171" s="18"/>
      <c r="AF171" s="6"/>
      <c r="AG171" s="6"/>
      <c r="AH171" s="18"/>
      <c r="AI171" s="6"/>
      <c r="AK171" s="18"/>
      <c r="AM171" s="6"/>
      <c r="AN171" s="6"/>
      <c r="AO171" s="18"/>
      <c r="AP171" s="6"/>
      <c r="AR171" s="18"/>
    </row>
    <row r="172" spans="4:44">
      <c r="D172" s="8"/>
      <c r="E172" s="6"/>
      <c r="F172" s="6"/>
      <c r="G172" s="18"/>
      <c r="H172" s="6"/>
      <c r="J172" s="18"/>
      <c r="K172" s="6"/>
      <c r="L172" s="6"/>
      <c r="M172" s="18"/>
      <c r="N172" s="6"/>
      <c r="P172" s="18"/>
      <c r="R172" s="6"/>
      <c r="S172" s="6"/>
      <c r="T172" s="18"/>
      <c r="U172" s="6"/>
      <c r="W172" s="18"/>
      <c r="Y172" s="6"/>
      <c r="Z172" s="6"/>
      <c r="AA172" s="18"/>
      <c r="AB172" s="6"/>
      <c r="AD172" s="18"/>
      <c r="AF172" s="6"/>
      <c r="AG172" s="6"/>
      <c r="AH172" s="18"/>
      <c r="AI172" s="6"/>
      <c r="AK172" s="18"/>
      <c r="AM172" s="6"/>
      <c r="AN172" s="6"/>
      <c r="AO172" s="18"/>
      <c r="AP172" s="6"/>
      <c r="AR172" s="18"/>
    </row>
    <row r="173" spans="4:44">
      <c r="D173" s="8"/>
      <c r="E173" s="6"/>
      <c r="F173" s="6"/>
      <c r="G173" s="18"/>
      <c r="H173" s="6"/>
      <c r="J173" s="18"/>
      <c r="K173" s="6"/>
      <c r="L173" s="6"/>
      <c r="M173" s="18"/>
      <c r="N173" s="6"/>
      <c r="P173" s="18"/>
      <c r="R173" s="6"/>
      <c r="S173" s="6"/>
      <c r="T173" s="18"/>
      <c r="U173" s="6"/>
      <c r="W173" s="18"/>
      <c r="Y173" s="6"/>
      <c r="Z173" s="6"/>
      <c r="AA173" s="18"/>
      <c r="AB173" s="6"/>
      <c r="AD173" s="18"/>
      <c r="AF173" s="6"/>
      <c r="AG173" s="6"/>
      <c r="AH173" s="18"/>
      <c r="AI173" s="6"/>
      <c r="AK173" s="18"/>
      <c r="AM173" s="6"/>
      <c r="AN173" s="6"/>
      <c r="AO173" s="18"/>
      <c r="AP173" s="6"/>
      <c r="AR173" s="18"/>
    </row>
    <row r="174" spans="4:44">
      <c r="D174" s="8"/>
      <c r="E174" s="6"/>
      <c r="F174" s="6"/>
      <c r="G174" s="18"/>
      <c r="H174" s="6"/>
      <c r="J174" s="18"/>
      <c r="K174" s="6"/>
      <c r="L174" s="6"/>
      <c r="M174" s="18"/>
      <c r="N174" s="6"/>
      <c r="P174" s="18"/>
      <c r="R174" s="6"/>
      <c r="S174" s="6"/>
      <c r="T174" s="18"/>
      <c r="U174" s="6"/>
      <c r="W174" s="18"/>
      <c r="Y174" s="6"/>
      <c r="Z174" s="6"/>
      <c r="AA174" s="18"/>
      <c r="AB174" s="6"/>
      <c r="AD174" s="18"/>
      <c r="AF174" s="6"/>
      <c r="AG174" s="6"/>
      <c r="AH174" s="18"/>
      <c r="AI174" s="6"/>
      <c r="AK174" s="18"/>
      <c r="AM174" s="6"/>
      <c r="AN174" s="6"/>
      <c r="AO174" s="18"/>
      <c r="AP174" s="6"/>
      <c r="AR174" s="18"/>
    </row>
    <row r="175" spans="4:44">
      <c r="D175" s="8"/>
      <c r="E175" s="6"/>
      <c r="F175" s="6"/>
      <c r="G175" s="18"/>
      <c r="H175" s="6"/>
      <c r="J175" s="18"/>
      <c r="K175" s="6"/>
      <c r="L175" s="6"/>
      <c r="M175" s="18"/>
      <c r="N175" s="6"/>
      <c r="P175" s="18"/>
      <c r="R175" s="6"/>
      <c r="S175" s="6"/>
      <c r="T175" s="18"/>
      <c r="U175" s="6"/>
      <c r="W175" s="18"/>
      <c r="Y175" s="6"/>
      <c r="Z175" s="6"/>
      <c r="AA175" s="18"/>
      <c r="AB175" s="6"/>
      <c r="AD175" s="18"/>
      <c r="AF175" s="6"/>
      <c r="AG175" s="6"/>
      <c r="AH175" s="18"/>
      <c r="AI175" s="6"/>
      <c r="AK175" s="18"/>
      <c r="AM175" s="6"/>
      <c r="AN175" s="6"/>
      <c r="AO175" s="18"/>
      <c r="AP175" s="6"/>
      <c r="AR175" s="18"/>
    </row>
    <row r="176" spans="4:44">
      <c r="D176" s="8"/>
      <c r="E176" s="6"/>
      <c r="F176" s="6"/>
      <c r="G176" s="18"/>
      <c r="H176" s="6"/>
      <c r="J176" s="18"/>
      <c r="K176" s="6"/>
      <c r="L176" s="6"/>
      <c r="M176" s="18"/>
      <c r="N176" s="6"/>
      <c r="P176" s="18"/>
      <c r="R176" s="6"/>
      <c r="S176" s="6"/>
      <c r="T176" s="18"/>
      <c r="U176" s="6"/>
      <c r="W176" s="18"/>
      <c r="Y176" s="6"/>
      <c r="Z176" s="6"/>
      <c r="AA176" s="18"/>
      <c r="AB176" s="6"/>
      <c r="AD176" s="18"/>
      <c r="AF176" s="6"/>
      <c r="AG176" s="6"/>
      <c r="AH176" s="18"/>
      <c r="AI176" s="6"/>
      <c r="AK176" s="18"/>
      <c r="AM176" s="6"/>
      <c r="AN176" s="6"/>
      <c r="AO176" s="18"/>
      <c r="AP176" s="6"/>
      <c r="AR176" s="18"/>
    </row>
    <row r="177" spans="4:44">
      <c r="D177" s="8"/>
      <c r="E177" s="6"/>
      <c r="F177" s="6"/>
      <c r="G177" s="18"/>
      <c r="H177" s="6"/>
      <c r="J177" s="18"/>
      <c r="K177" s="6"/>
      <c r="L177" s="6"/>
      <c r="M177" s="18"/>
      <c r="N177" s="6"/>
      <c r="P177" s="18"/>
      <c r="R177" s="6"/>
      <c r="S177" s="6"/>
      <c r="T177" s="18"/>
      <c r="U177" s="6"/>
      <c r="W177" s="18"/>
      <c r="Y177" s="6"/>
      <c r="Z177" s="6"/>
      <c r="AA177" s="18"/>
      <c r="AB177" s="6"/>
      <c r="AD177" s="18"/>
      <c r="AF177" s="6"/>
      <c r="AG177" s="6"/>
      <c r="AH177" s="18"/>
      <c r="AI177" s="6"/>
      <c r="AK177" s="18"/>
      <c r="AM177" s="6"/>
      <c r="AN177" s="6"/>
      <c r="AO177" s="18"/>
      <c r="AP177" s="6"/>
      <c r="AR177" s="18"/>
    </row>
    <row r="178" spans="4:44">
      <c r="D178" s="8"/>
      <c r="E178" s="6"/>
      <c r="F178" s="6"/>
      <c r="G178" s="18"/>
      <c r="H178" s="6"/>
      <c r="J178" s="18"/>
      <c r="K178" s="6"/>
      <c r="L178" s="6"/>
      <c r="M178" s="18"/>
      <c r="N178" s="6"/>
      <c r="P178" s="18"/>
      <c r="R178" s="6"/>
      <c r="S178" s="6"/>
      <c r="T178" s="18"/>
      <c r="U178" s="6"/>
      <c r="W178" s="18"/>
      <c r="Y178" s="6"/>
      <c r="Z178" s="6"/>
      <c r="AA178" s="18"/>
      <c r="AB178" s="6"/>
      <c r="AD178" s="18"/>
      <c r="AF178" s="6"/>
      <c r="AG178" s="6"/>
      <c r="AH178" s="18"/>
      <c r="AI178" s="6"/>
      <c r="AK178" s="18"/>
      <c r="AM178" s="6"/>
      <c r="AN178" s="6"/>
      <c r="AO178" s="18"/>
      <c r="AP178" s="6"/>
      <c r="AR178" s="18"/>
    </row>
    <row r="179" spans="4:44">
      <c r="D179" s="8"/>
      <c r="E179" s="6"/>
      <c r="F179" s="6"/>
      <c r="G179" s="18"/>
      <c r="H179" s="6"/>
      <c r="J179" s="18"/>
      <c r="K179" s="6"/>
      <c r="L179" s="6"/>
      <c r="M179" s="18"/>
      <c r="N179" s="6"/>
      <c r="P179" s="18"/>
      <c r="R179" s="6"/>
      <c r="S179" s="6"/>
      <c r="T179" s="18"/>
      <c r="U179" s="6"/>
      <c r="W179" s="18"/>
      <c r="Y179" s="6"/>
      <c r="Z179" s="6"/>
      <c r="AA179" s="18"/>
      <c r="AB179" s="6"/>
      <c r="AD179" s="18"/>
      <c r="AF179" s="6"/>
      <c r="AG179" s="6"/>
      <c r="AH179" s="18"/>
      <c r="AI179" s="6"/>
      <c r="AK179" s="18"/>
      <c r="AM179" s="6"/>
      <c r="AN179" s="6"/>
      <c r="AO179" s="18"/>
      <c r="AP179" s="6"/>
      <c r="AR179" s="18"/>
    </row>
    <row r="180" spans="4:44">
      <c r="D180" s="8"/>
      <c r="E180" s="6"/>
      <c r="F180" s="6"/>
      <c r="G180" s="18"/>
      <c r="H180" s="6"/>
      <c r="J180" s="18"/>
      <c r="K180" s="6"/>
      <c r="L180" s="6"/>
      <c r="M180" s="18"/>
      <c r="N180" s="6"/>
      <c r="P180" s="18"/>
      <c r="R180" s="6"/>
      <c r="S180" s="6"/>
      <c r="T180" s="18"/>
      <c r="U180" s="6"/>
      <c r="W180" s="18"/>
      <c r="Y180" s="6"/>
      <c r="Z180" s="6"/>
      <c r="AA180" s="18"/>
      <c r="AB180" s="6"/>
      <c r="AD180" s="18"/>
      <c r="AF180" s="6"/>
      <c r="AG180" s="6"/>
      <c r="AH180" s="18"/>
      <c r="AI180" s="6"/>
      <c r="AK180" s="18"/>
      <c r="AM180" s="6"/>
      <c r="AN180" s="6"/>
      <c r="AO180" s="18"/>
      <c r="AP180" s="6"/>
      <c r="AR180" s="18"/>
    </row>
    <row r="181" spans="4:44">
      <c r="D181" s="8"/>
      <c r="E181" s="6"/>
      <c r="F181" s="6"/>
      <c r="G181" s="18"/>
      <c r="H181" s="6"/>
      <c r="J181" s="18"/>
      <c r="K181" s="6"/>
      <c r="L181" s="6"/>
      <c r="M181" s="18"/>
      <c r="N181" s="6"/>
      <c r="P181" s="18"/>
      <c r="R181" s="6"/>
      <c r="S181" s="6"/>
      <c r="T181" s="18"/>
      <c r="U181" s="6"/>
      <c r="W181" s="18"/>
      <c r="Y181" s="6"/>
      <c r="Z181" s="6"/>
      <c r="AA181" s="18"/>
      <c r="AB181" s="6"/>
      <c r="AD181" s="18"/>
      <c r="AF181" s="6"/>
      <c r="AG181" s="6"/>
      <c r="AH181" s="18"/>
      <c r="AI181" s="6"/>
      <c r="AK181" s="18"/>
      <c r="AM181" s="6"/>
      <c r="AN181" s="6"/>
      <c r="AO181" s="18"/>
      <c r="AP181" s="6"/>
      <c r="AR181" s="18"/>
    </row>
    <row r="182" spans="4:44">
      <c r="D182" s="8"/>
      <c r="E182" s="6"/>
      <c r="F182" s="6"/>
      <c r="G182" s="18"/>
      <c r="H182" s="6"/>
      <c r="J182" s="18"/>
      <c r="K182" s="6"/>
      <c r="L182" s="6"/>
      <c r="M182" s="18"/>
      <c r="N182" s="6"/>
      <c r="P182" s="18"/>
      <c r="R182" s="6"/>
      <c r="S182" s="6"/>
      <c r="T182" s="18"/>
      <c r="U182" s="6"/>
      <c r="W182" s="18"/>
      <c r="Y182" s="6"/>
      <c r="Z182" s="6"/>
      <c r="AA182" s="18"/>
      <c r="AB182" s="6"/>
      <c r="AD182" s="18"/>
      <c r="AF182" s="6"/>
      <c r="AG182" s="6"/>
      <c r="AH182" s="18"/>
      <c r="AI182" s="6"/>
      <c r="AK182" s="18"/>
      <c r="AM182" s="6"/>
      <c r="AN182" s="6"/>
      <c r="AO182" s="18"/>
      <c r="AP182" s="6"/>
      <c r="AR182" s="18"/>
    </row>
    <row r="183" spans="4:44">
      <c r="D183" s="8"/>
      <c r="E183" s="6"/>
      <c r="F183" s="6"/>
      <c r="G183" s="18"/>
      <c r="H183" s="6"/>
      <c r="J183" s="18"/>
      <c r="K183" s="6"/>
      <c r="L183" s="6"/>
      <c r="M183" s="18"/>
      <c r="N183" s="6"/>
      <c r="P183" s="18"/>
      <c r="R183" s="6"/>
      <c r="S183" s="6"/>
      <c r="T183" s="18"/>
      <c r="U183" s="6"/>
      <c r="W183" s="18"/>
      <c r="Y183" s="6"/>
      <c r="Z183" s="6"/>
      <c r="AA183" s="18"/>
      <c r="AB183" s="6"/>
      <c r="AD183" s="18"/>
      <c r="AF183" s="6"/>
      <c r="AG183" s="6"/>
      <c r="AH183" s="18"/>
      <c r="AI183" s="6"/>
      <c r="AK183" s="18"/>
      <c r="AM183" s="6"/>
      <c r="AN183" s="6"/>
      <c r="AO183" s="18"/>
      <c r="AP183" s="6"/>
      <c r="AR183" s="18"/>
    </row>
    <row r="184" spans="4:44">
      <c r="D184" s="8"/>
      <c r="E184" s="6"/>
      <c r="F184" s="6"/>
      <c r="G184" s="18"/>
      <c r="H184" s="6"/>
      <c r="J184" s="18"/>
      <c r="K184" s="6"/>
      <c r="L184" s="6"/>
      <c r="M184" s="18"/>
      <c r="N184" s="6"/>
      <c r="P184" s="18"/>
      <c r="R184" s="6"/>
      <c r="S184" s="6"/>
      <c r="T184" s="18"/>
      <c r="U184" s="6"/>
      <c r="W184" s="18"/>
      <c r="Y184" s="6"/>
      <c r="Z184" s="6"/>
      <c r="AA184" s="18"/>
      <c r="AB184" s="6"/>
      <c r="AD184" s="18"/>
      <c r="AF184" s="6"/>
      <c r="AG184" s="6"/>
      <c r="AH184" s="18"/>
      <c r="AI184" s="6"/>
      <c r="AK184" s="18"/>
      <c r="AM184" s="6"/>
      <c r="AN184" s="6"/>
      <c r="AO184" s="18"/>
      <c r="AP184" s="6"/>
      <c r="AR184" s="18"/>
    </row>
    <row r="185" spans="4:44">
      <c r="D185" s="8"/>
      <c r="E185" s="6"/>
      <c r="F185" s="6"/>
      <c r="G185" s="18"/>
      <c r="H185" s="6"/>
      <c r="J185" s="18"/>
      <c r="K185" s="6"/>
      <c r="L185" s="6"/>
      <c r="M185" s="18"/>
      <c r="N185" s="6"/>
      <c r="P185" s="18"/>
      <c r="R185" s="6"/>
      <c r="S185" s="6"/>
      <c r="T185" s="18"/>
      <c r="U185" s="6"/>
      <c r="W185" s="18"/>
      <c r="Y185" s="6"/>
      <c r="Z185" s="6"/>
      <c r="AA185" s="18"/>
      <c r="AB185" s="6"/>
      <c r="AD185" s="18"/>
      <c r="AF185" s="6"/>
      <c r="AG185" s="6"/>
      <c r="AH185" s="18"/>
      <c r="AI185" s="6"/>
      <c r="AK185" s="18"/>
      <c r="AM185" s="6"/>
      <c r="AN185" s="6"/>
      <c r="AO185" s="18"/>
      <c r="AP185" s="6"/>
      <c r="AR185" s="18"/>
    </row>
    <row r="186" spans="4:44">
      <c r="D186" s="8"/>
      <c r="E186" s="6"/>
      <c r="F186" s="6"/>
      <c r="G186" s="18"/>
      <c r="H186" s="6"/>
      <c r="J186" s="18"/>
      <c r="K186" s="6"/>
      <c r="L186" s="6"/>
      <c r="M186" s="18"/>
      <c r="N186" s="6"/>
      <c r="P186" s="18"/>
      <c r="R186" s="6"/>
      <c r="S186" s="6"/>
      <c r="T186" s="18"/>
      <c r="U186" s="6"/>
      <c r="W186" s="18"/>
      <c r="Y186" s="6"/>
      <c r="Z186" s="6"/>
      <c r="AA186" s="18"/>
      <c r="AB186" s="6"/>
      <c r="AD186" s="18"/>
      <c r="AF186" s="6"/>
      <c r="AG186" s="6"/>
      <c r="AH186" s="18"/>
      <c r="AI186" s="6"/>
      <c r="AK186" s="18"/>
      <c r="AM186" s="6"/>
      <c r="AN186" s="6"/>
      <c r="AO186" s="18"/>
      <c r="AP186" s="6"/>
      <c r="AR186" s="18"/>
    </row>
    <row r="187" spans="4:44">
      <c r="D187" s="8"/>
      <c r="E187" s="6"/>
      <c r="F187" s="6"/>
      <c r="G187" s="18"/>
      <c r="H187" s="6"/>
      <c r="J187" s="18"/>
      <c r="K187" s="6"/>
      <c r="L187" s="6"/>
      <c r="M187" s="18"/>
      <c r="N187" s="6"/>
      <c r="P187" s="18"/>
      <c r="R187" s="6"/>
      <c r="S187" s="6"/>
      <c r="T187" s="18"/>
      <c r="U187" s="6"/>
      <c r="W187" s="18"/>
      <c r="Y187" s="6"/>
      <c r="Z187" s="6"/>
      <c r="AA187" s="18"/>
      <c r="AB187" s="6"/>
      <c r="AD187" s="18"/>
      <c r="AF187" s="6"/>
      <c r="AG187" s="6"/>
      <c r="AH187" s="18"/>
      <c r="AI187" s="6"/>
      <c r="AK187" s="18"/>
      <c r="AM187" s="6"/>
      <c r="AN187" s="6"/>
      <c r="AO187" s="18"/>
      <c r="AP187" s="6"/>
      <c r="AR187" s="18"/>
    </row>
    <row r="188" spans="4:44">
      <c r="D188" s="8"/>
      <c r="E188" s="6"/>
      <c r="F188" s="6"/>
      <c r="G188" s="18"/>
      <c r="H188" s="6"/>
      <c r="J188" s="18"/>
      <c r="K188" s="6"/>
      <c r="L188" s="6"/>
      <c r="M188" s="18"/>
      <c r="N188" s="6"/>
      <c r="P188" s="18"/>
      <c r="R188" s="6"/>
      <c r="S188" s="6"/>
      <c r="T188" s="18"/>
      <c r="U188" s="6"/>
      <c r="W188" s="18"/>
      <c r="Y188" s="6"/>
      <c r="Z188" s="6"/>
      <c r="AA188" s="18"/>
      <c r="AB188" s="6"/>
      <c r="AD188" s="18"/>
      <c r="AF188" s="6"/>
      <c r="AG188" s="6"/>
      <c r="AH188" s="18"/>
      <c r="AI188" s="6"/>
      <c r="AK188" s="18"/>
      <c r="AM188" s="6"/>
      <c r="AN188" s="6"/>
      <c r="AO188" s="18"/>
      <c r="AP188" s="6"/>
      <c r="AR188" s="18"/>
    </row>
    <row r="189" spans="4:44">
      <c r="D189" s="8"/>
      <c r="E189" s="6"/>
      <c r="F189" s="6"/>
      <c r="G189" s="18"/>
      <c r="H189" s="6"/>
      <c r="J189" s="18"/>
      <c r="K189" s="6"/>
      <c r="L189" s="6"/>
      <c r="M189" s="18"/>
      <c r="N189" s="6"/>
      <c r="P189" s="18"/>
      <c r="R189" s="6"/>
      <c r="S189" s="6"/>
      <c r="T189" s="18"/>
      <c r="U189" s="6"/>
      <c r="W189" s="18"/>
      <c r="Y189" s="6"/>
      <c r="Z189" s="6"/>
      <c r="AA189" s="18"/>
      <c r="AB189" s="6"/>
      <c r="AD189" s="18"/>
      <c r="AF189" s="6"/>
      <c r="AG189" s="6"/>
      <c r="AH189" s="18"/>
      <c r="AI189" s="6"/>
      <c r="AK189" s="18"/>
      <c r="AM189" s="6"/>
      <c r="AN189" s="6"/>
      <c r="AO189" s="18"/>
      <c r="AP189" s="6"/>
      <c r="AR189" s="18"/>
    </row>
    <row r="190" spans="4:44">
      <c r="D190" s="8"/>
      <c r="E190" s="6"/>
      <c r="F190" s="6"/>
      <c r="G190" s="18"/>
      <c r="H190" s="6"/>
      <c r="J190" s="18"/>
      <c r="K190" s="6"/>
      <c r="L190" s="6"/>
      <c r="M190" s="18"/>
      <c r="N190" s="6"/>
      <c r="P190" s="18"/>
      <c r="R190" s="6"/>
      <c r="S190" s="6"/>
      <c r="T190" s="18"/>
      <c r="U190" s="6"/>
      <c r="W190" s="18"/>
      <c r="Y190" s="6"/>
      <c r="Z190" s="6"/>
      <c r="AA190" s="18"/>
      <c r="AB190" s="6"/>
      <c r="AD190" s="18"/>
      <c r="AF190" s="6"/>
      <c r="AG190" s="6"/>
      <c r="AH190" s="18"/>
      <c r="AI190" s="6"/>
      <c r="AK190" s="18"/>
      <c r="AM190" s="6"/>
      <c r="AN190" s="6"/>
      <c r="AO190" s="18"/>
      <c r="AP190" s="6"/>
      <c r="AR190" s="18"/>
    </row>
    <row r="191" spans="4:44">
      <c r="D191" s="8"/>
      <c r="E191" s="6"/>
      <c r="F191" s="6"/>
      <c r="G191" s="18"/>
      <c r="H191" s="6"/>
      <c r="J191" s="18"/>
      <c r="K191" s="6"/>
      <c r="L191" s="6"/>
      <c r="M191" s="18"/>
      <c r="N191" s="6"/>
      <c r="P191" s="18"/>
      <c r="R191" s="6"/>
      <c r="S191" s="6"/>
      <c r="T191" s="18"/>
      <c r="U191" s="6"/>
      <c r="W191" s="18"/>
      <c r="Y191" s="6"/>
      <c r="Z191" s="6"/>
      <c r="AA191" s="18"/>
      <c r="AB191" s="6"/>
      <c r="AD191" s="18"/>
      <c r="AF191" s="6"/>
      <c r="AG191" s="6"/>
      <c r="AH191" s="18"/>
      <c r="AI191" s="6"/>
      <c r="AK191" s="18"/>
      <c r="AM191" s="6"/>
      <c r="AN191" s="6"/>
      <c r="AO191" s="18"/>
      <c r="AP191" s="6"/>
      <c r="AR191" s="18"/>
    </row>
    <row r="192" spans="4:44">
      <c r="D192" s="8"/>
      <c r="E192" s="6"/>
      <c r="F192" s="6"/>
      <c r="G192" s="18"/>
      <c r="H192" s="6"/>
      <c r="J192" s="18"/>
      <c r="K192" s="6"/>
      <c r="L192" s="6"/>
      <c r="M192" s="18"/>
      <c r="N192" s="6"/>
      <c r="P192" s="18"/>
      <c r="R192" s="6"/>
      <c r="S192" s="6"/>
      <c r="T192" s="18"/>
      <c r="U192" s="6"/>
      <c r="W192" s="18"/>
      <c r="Y192" s="6"/>
      <c r="Z192" s="6"/>
      <c r="AA192" s="18"/>
      <c r="AB192" s="6"/>
      <c r="AD192" s="18"/>
      <c r="AF192" s="6"/>
      <c r="AG192" s="6"/>
      <c r="AH192" s="18"/>
      <c r="AI192" s="6"/>
      <c r="AK192" s="18"/>
      <c r="AM192" s="6"/>
      <c r="AN192" s="6"/>
      <c r="AO192" s="18"/>
      <c r="AP192" s="6"/>
      <c r="AR192" s="18"/>
    </row>
    <row r="193" spans="4:44">
      <c r="D193" s="8"/>
      <c r="E193" s="6"/>
      <c r="F193" s="6"/>
      <c r="G193" s="18"/>
      <c r="H193" s="6"/>
      <c r="J193" s="18"/>
      <c r="K193" s="6"/>
      <c r="L193" s="6"/>
      <c r="M193" s="18"/>
      <c r="N193" s="6"/>
      <c r="P193" s="18"/>
      <c r="R193" s="6"/>
      <c r="S193" s="6"/>
      <c r="T193" s="18"/>
      <c r="U193" s="6"/>
      <c r="W193" s="18"/>
      <c r="Y193" s="6"/>
      <c r="Z193" s="6"/>
      <c r="AA193" s="18"/>
      <c r="AB193" s="6"/>
      <c r="AD193" s="18"/>
      <c r="AF193" s="6"/>
      <c r="AG193" s="6"/>
      <c r="AH193" s="18"/>
      <c r="AI193" s="6"/>
      <c r="AK193" s="18"/>
      <c r="AM193" s="6"/>
      <c r="AN193" s="6"/>
      <c r="AO193" s="18"/>
      <c r="AP193" s="6"/>
      <c r="AR193" s="18"/>
    </row>
    <row r="194" spans="4:44">
      <c r="D194" s="8"/>
      <c r="E194" s="6"/>
      <c r="F194" s="6"/>
      <c r="G194" s="18"/>
      <c r="H194" s="6"/>
      <c r="J194" s="18"/>
      <c r="K194" s="6"/>
      <c r="L194" s="6"/>
      <c r="M194" s="18"/>
      <c r="N194" s="6"/>
      <c r="P194" s="18"/>
      <c r="R194" s="6"/>
      <c r="S194" s="6"/>
      <c r="T194" s="18"/>
      <c r="U194" s="6"/>
      <c r="W194" s="18"/>
      <c r="Y194" s="6"/>
      <c r="Z194" s="6"/>
      <c r="AA194" s="18"/>
      <c r="AB194" s="6"/>
      <c r="AD194" s="18"/>
      <c r="AF194" s="6"/>
      <c r="AG194" s="6"/>
      <c r="AH194" s="18"/>
      <c r="AI194" s="6"/>
      <c r="AK194" s="18"/>
      <c r="AM194" s="6"/>
      <c r="AN194" s="6"/>
      <c r="AO194" s="18"/>
      <c r="AP194" s="6"/>
      <c r="AR194" s="18"/>
    </row>
    <row r="195" spans="4:44">
      <c r="D195" s="8"/>
      <c r="E195" s="6"/>
      <c r="F195" s="6"/>
      <c r="G195" s="18"/>
      <c r="H195" s="6"/>
      <c r="J195" s="18"/>
      <c r="K195" s="6"/>
      <c r="L195" s="6"/>
      <c r="M195" s="18"/>
      <c r="N195" s="6"/>
      <c r="P195" s="18"/>
      <c r="R195" s="6"/>
      <c r="S195" s="6"/>
      <c r="T195" s="18"/>
      <c r="U195" s="6"/>
      <c r="W195" s="18"/>
      <c r="Y195" s="6"/>
      <c r="Z195" s="6"/>
      <c r="AA195" s="18"/>
      <c r="AB195" s="6"/>
      <c r="AD195" s="18"/>
      <c r="AF195" s="6"/>
      <c r="AG195" s="6"/>
      <c r="AH195" s="18"/>
      <c r="AI195" s="6"/>
      <c r="AK195" s="18"/>
      <c r="AM195" s="6"/>
      <c r="AN195" s="6"/>
      <c r="AO195" s="18"/>
      <c r="AP195" s="6"/>
      <c r="AR195" s="18"/>
    </row>
    <row r="196" spans="4:44">
      <c r="D196" s="8"/>
      <c r="E196" s="6"/>
      <c r="F196" s="6"/>
      <c r="G196" s="18"/>
      <c r="H196" s="6"/>
      <c r="J196" s="18"/>
      <c r="K196" s="6"/>
      <c r="L196" s="6"/>
      <c r="M196" s="18"/>
      <c r="N196" s="6"/>
      <c r="P196" s="18"/>
      <c r="R196" s="6"/>
      <c r="S196" s="6"/>
      <c r="T196" s="18"/>
      <c r="U196" s="6"/>
      <c r="W196" s="18"/>
      <c r="Y196" s="6"/>
      <c r="Z196" s="6"/>
      <c r="AA196" s="18"/>
      <c r="AB196" s="6"/>
      <c r="AD196" s="18"/>
      <c r="AF196" s="6"/>
      <c r="AG196" s="6"/>
      <c r="AH196" s="18"/>
      <c r="AI196" s="6"/>
      <c r="AK196" s="18"/>
      <c r="AM196" s="6"/>
      <c r="AN196" s="6"/>
      <c r="AO196" s="18"/>
      <c r="AP196" s="6"/>
      <c r="AR196" s="18"/>
    </row>
    <row r="197" spans="4:44">
      <c r="D197" s="8"/>
      <c r="E197" s="6"/>
      <c r="F197" s="6"/>
      <c r="G197" s="18"/>
      <c r="H197" s="6"/>
      <c r="J197" s="18"/>
      <c r="K197" s="6"/>
      <c r="L197" s="6"/>
      <c r="M197" s="18"/>
      <c r="N197" s="6"/>
      <c r="P197" s="18"/>
      <c r="R197" s="6"/>
      <c r="S197" s="6"/>
      <c r="T197" s="18"/>
      <c r="U197" s="6"/>
      <c r="W197" s="18"/>
      <c r="Y197" s="6"/>
      <c r="Z197" s="6"/>
      <c r="AA197" s="18"/>
      <c r="AB197" s="6"/>
      <c r="AD197" s="18"/>
      <c r="AF197" s="6"/>
      <c r="AG197" s="6"/>
      <c r="AH197" s="18"/>
      <c r="AI197" s="6"/>
      <c r="AK197" s="18"/>
      <c r="AM197" s="6"/>
      <c r="AN197" s="6"/>
      <c r="AO197" s="18"/>
      <c r="AP197" s="6"/>
      <c r="AR197" s="18"/>
    </row>
    <row r="198" spans="4:44">
      <c r="D198" s="8"/>
      <c r="E198" s="6"/>
      <c r="F198" s="6"/>
      <c r="G198" s="18"/>
      <c r="H198" s="6"/>
      <c r="J198" s="18"/>
      <c r="K198" s="6"/>
      <c r="L198" s="6"/>
      <c r="M198" s="18"/>
      <c r="N198" s="6"/>
      <c r="P198" s="18"/>
      <c r="R198" s="6"/>
      <c r="S198" s="6"/>
      <c r="T198" s="18"/>
      <c r="U198" s="6"/>
      <c r="W198" s="18"/>
      <c r="Y198" s="6"/>
      <c r="Z198" s="6"/>
      <c r="AA198" s="18"/>
      <c r="AB198" s="6"/>
      <c r="AD198" s="18"/>
      <c r="AF198" s="6"/>
      <c r="AG198" s="6"/>
      <c r="AH198" s="18"/>
      <c r="AI198" s="6"/>
      <c r="AK198" s="18"/>
      <c r="AM198" s="6"/>
      <c r="AN198" s="6"/>
      <c r="AO198" s="18"/>
      <c r="AP198" s="6"/>
      <c r="AR198" s="18"/>
    </row>
    <row r="199" spans="4:44">
      <c r="D199" s="8"/>
      <c r="E199" s="6"/>
      <c r="F199" s="6"/>
      <c r="G199" s="18"/>
      <c r="H199" s="6"/>
      <c r="J199" s="18"/>
      <c r="K199" s="6"/>
      <c r="L199" s="6"/>
      <c r="M199" s="18"/>
      <c r="N199" s="6"/>
      <c r="P199" s="18"/>
      <c r="R199" s="6"/>
      <c r="S199" s="6"/>
      <c r="T199" s="18"/>
      <c r="U199" s="6"/>
      <c r="W199" s="18"/>
      <c r="Y199" s="6"/>
      <c r="Z199" s="6"/>
      <c r="AA199" s="18"/>
      <c r="AB199" s="6"/>
      <c r="AD199" s="18"/>
      <c r="AF199" s="6"/>
      <c r="AG199" s="6"/>
      <c r="AH199" s="18"/>
      <c r="AI199" s="6"/>
      <c r="AK199" s="18"/>
      <c r="AM199" s="6"/>
      <c r="AN199" s="6"/>
      <c r="AO199" s="18"/>
      <c r="AP199" s="6"/>
      <c r="AR199" s="18"/>
    </row>
    <row r="200" spans="4:44">
      <c r="D200" s="8"/>
      <c r="E200" s="6"/>
      <c r="F200" s="6"/>
      <c r="G200" s="18"/>
      <c r="H200" s="6"/>
      <c r="J200" s="18"/>
      <c r="K200" s="6"/>
      <c r="L200" s="6"/>
      <c r="M200" s="18"/>
      <c r="N200" s="6"/>
      <c r="P200" s="18"/>
      <c r="R200" s="6"/>
      <c r="S200" s="6"/>
      <c r="T200" s="18"/>
      <c r="U200" s="6"/>
      <c r="W200" s="18"/>
      <c r="Y200" s="6"/>
      <c r="Z200" s="6"/>
      <c r="AA200" s="18"/>
      <c r="AB200" s="6"/>
      <c r="AD200" s="18"/>
      <c r="AF200" s="6"/>
      <c r="AG200" s="6"/>
      <c r="AH200" s="18"/>
      <c r="AI200" s="6"/>
      <c r="AK200" s="18"/>
      <c r="AM200" s="6"/>
      <c r="AN200" s="6"/>
      <c r="AO200" s="18"/>
      <c r="AP200" s="6"/>
      <c r="AR200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3702-6374-4870-AE2C-2722C19F87AA}">
  <dimension ref="A1:N148"/>
  <sheetViews>
    <sheetView topLeftCell="A94" workbookViewId="0">
      <selection activeCell="I105" sqref="I105"/>
    </sheetView>
  </sheetViews>
  <sheetFormatPr defaultRowHeight="15"/>
  <cols>
    <col min="7" max="7" width="11" customWidth="1"/>
    <col min="8" max="8" width="10.28515625" customWidth="1"/>
    <col min="9" max="10" width="11" customWidth="1"/>
    <col min="12" max="12" width="10" customWidth="1"/>
    <col min="13" max="13" width="10.28515625" customWidth="1"/>
    <col min="14" max="14" width="11.42578125" customWidth="1"/>
  </cols>
  <sheetData>
    <row r="1" spans="1:14">
      <c r="C1" s="38" t="s">
        <v>3</v>
      </c>
      <c r="D1" s="18" t="s">
        <v>7</v>
      </c>
      <c r="E1" s="18" t="s">
        <v>5</v>
      </c>
      <c r="F1" s="18" t="s">
        <v>82</v>
      </c>
      <c r="G1" s="18" t="s">
        <v>235</v>
      </c>
      <c r="H1" s="18" t="s">
        <v>235</v>
      </c>
      <c r="I1" s="18" t="s">
        <v>189</v>
      </c>
      <c r="J1" s="18"/>
      <c r="K1" s="48" t="s">
        <v>5</v>
      </c>
      <c r="L1" s="6" t="s">
        <v>235</v>
      </c>
      <c r="M1" s="6" t="s">
        <v>235</v>
      </c>
      <c r="N1" s="6" t="s">
        <v>236</v>
      </c>
    </row>
    <row r="2" spans="1:14">
      <c r="C2" s="38" t="s">
        <v>0</v>
      </c>
      <c r="D2" s="18" t="s">
        <v>6</v>
      </c>
      <c r="E2" s="18" t="s">
        <v>7</v>
      </c>
      <c r="F2" s="18" t="s">
        <v>13</v>
      </c>
      <c r="G2" s="18" t="s">
        <v>7</v>
      </c>
      <c r="H2" s="18" t="s">
        <v>74</v>
      </c>
      <c r="I2" s="18" t="s">
        <v>13</v>
      </c>
      <c r="J2" s="18"/>
      <c r="K2" s="48" t="s">
        <v>0</v>
      </c>
      <c r="L2" s="6" t="s">
        <v>5</v>
      </c>
      <c r="M2" s="6" t="s">
        <v>3</v>
      </c>
      <c r="N2" s="6" t="s">
        <v>235</v>
      </c>
    </row>
    <row r="3" spans="1:14">
      <c r="C3" s="38" t="s">
        <v>195</v>
      </c>
      <c r="D3" s="18" t="s">
        <v>1</v>
      </c>
      <c r="E3" s="18" t="s">
        <v>83</v>
      </c>
      <c r="F3" s="18" t="s">
        <v>16</v>
      </c>
      <c r="G3" s="18"/>
      <c r="H3" s="18" t="s">
        <v>7</v>
      </c>
      <c r="I3" s="18" t="s">
        <v>235</v>
      </c>
      <c r="J3" s="18"/>
      <c r="L3" s="6" t="s">
        <v>0</v>
      </c>
      <c r="M3" s="6" t="s">
        <v>0</v>
      </c>
      <c r="N3" s="6" t="s">
        <v>5</v>
      </c>
    </row>
    <row r="4" spans="1:14">
      <c r="C4" s="8"/>
      <c r="D4" s="18" t="s">
        <v>2</v>
      </c>
      <c r="E4" s="18" t="s">
        <v>0</v>
      </c>
      <c r="F4" s="18" t="s">
        <v>7</v>
      </c>
      <c r="G4" s="18"/>
      <c r="H4" s="18" t="s">
        <v>83</v>
      </c>
      <c r="I4" s="18" t="s">
        <v>5</v>
      </c>
      <c r="J4" s="18"/>
      <c r="K4" s="24"/>
      <c r="L4" s="24"/>
      <c r="M4" s="6"/>
      <c r="N4" s="6" t="s">
        <v>0</v>
      </c>
    </row>
    <row r="5" spans="1:14">
      <c r="A5">
        <v>2012</v>
      </c>
      <c r="B5" s="1">
        <v>1</v>
      </c>
      <c r="C5" s="37">
        <v>128.1</v>
      </c>
      <c r="D5" s="19">
        <v>94.4</v>
      </c>
      <c r="E5" s="19">
        <f t="shared" ref="E5:E36" si="0">(C5-64)*1.575</f>
        <v>100.95749999999998</v>
      </c>
      <c r="F5" s="13">
        <f>(E5/D5)*100-100</f>
        <v>6.9465042372881101</v>
      </c>
      <c r="G5" s="13"/>
      <c r="H5" s="18" t="s">
        <v>0</v>
      </c>
      <c r="I5" s="13" t="s">
        <v>7</v>
      </c>
      <c r="J5" s="13"/>
      <c r="K5" s="12">
        <f>D5*0.635+64</f>
        <v>123.944</v>
      </c>
      <c r="M5" s="2"/>
      <c r="N5" s="24" t="s">
        <v>237</v>
      </c>
    </row>
    <row r="6" spans="1:14">
      <c r="B6" s="1">
        <v>2</v>
      </c>
      <c r="C6" s="37">
        <v>104</v>
      </c>
      <c r="D6" s="19">
        <v>47.8</v>
      </c>
      <c r="E6" s="19">
        <f t="shared" si="0"/>
        <v>63</v>
      </c>
      <c r="F6" s="13">
        <f t="shared" ref="F6:F69" si="1">(E6/D6)*100-100</f>
        <v>31.79916317991632</v>
      </c>
      <c r="G6" s="13"/>
      <c r="H6" s="19"/>
      <c r="I6" s="13" t="s">
        <v>237</v>
      </c>
      <c r="J6" s="13"/>
      <c r="K6" s="12">
        <f t="shared" ref="K6:K69" si="2">D6*0.635+64</f>
        <v>94.352999999999994</v>
      </c>
      <c r="M6" s="2"/>
      <c r="N6" s="6" t="s">
        <v>235</v>
      </c>
    </row>
    <row r="7" spans="1:14">
      <c r="B7" s="1">
        <v>3</v>
      </c>
      <c r="C7" s="37">
        <v>113.5</v>
      </c>
      <c r="D7" s="19">
        <v>86.6</v>
      </c>
      <c r="E7" s="19">
        <f t="shared" si="0"/>
        <v>77.962499999999991</v>
      </c>
      <c r="F7" s="13">
        <f t="shared" si="1"/>
        <v>-9.974018475750583</v>
      </c>
      <c r="G7" s="13"/>
      <c r="I7" s="13" t="s">
        <v>235</v>
      </c>
      <c r="J7" s="13"/>
      <c r="K7" s="12">
        <f t="shared" si="2"/>
        <v>118.991</v>
      </c>
      <c r="M7" s="2"/>
      <c r="N7" s="6" t="s">
        <v>3</v>
      </c>
    </row>
    <row r="8" spans="1:14">
      <c r="B8" s="1">
        <v>4</v>
      </c>
      <c r="C8" s="37">
        <v>113.9</v>
      </c>
      <c r="D8" s="19">
        <v>85.9</v>
      </c>
      <c r="E8" s="19">
        <f t="shared" si="0"/>
        <v>78.592500000000001</v>
      </c>
      <c r="F8" s="13">
        <f t="shared" si="1"/>
        <v>-8.5069848661234033</v>
      </c>
      <c r="G8" s="13"/>
      <c r="I8" s="13" t="s">
        <v>7</v>
      </c>
      <c r="J8" s="13"/>
      <c r="K8" s="12">
        <f t="shared" si="2"/>
        <v>118.54650000000001</v>
      </c>
      <c r="M8" s="2"/>
      <c r="N8" s="6" t="s">
        <v>0</v>
      </c>
    </row>
    <row r="9" spans="1:14">
      <c r="B9" s="1">
        <v>5</v>
      </c>
      <c r="C9" s="37">
        <v>124</v>
      </c>
      <c r="D9" s="19">
        <v>96.5</v>
      </c>
      <c r="E9" s="19">
        <f t="shared" si="0"/>
        <v>94.5</v>
      </c>
      <c r="F9" s="13">
        <f t="shared" si="1"/>
        <v>-2.0725388601036201</v>
      </c>
      <c r="G9" s="13"/>
      <c r="K9" s="12">
        <f t="shared" si="2"/>
        <v>125.2775</v>
      </c>
      <c r="M9" s="2"/>
      <c r="N9" s="2"/>
    </row>
    <row r="10" spans="1:14">
      <c r="B10" s="14">
        <v>6</v>
      </c>
      <c r="C10" s="37">
        <v>123.4</v>
      </c>
      <c r="D10" s="19">
        <v>92</v>
      </c>
      <c r="E10" s="19">
        <f t="shared" si="0"/>
        <v>93.555000000000007</v>
      </c>
      <c r="F10" s="13">
        <f t="shared" si="1"/>
        <v>1.6902173913043441</v>
      </c>
      <c r="G10" s="13"/>
      <c r="K10" s="12">
        <f t="shared" si="2"/>
        <v>122.42</v>
      </c>
      <c r="M10" s="2"/>
      <c r="N10" s="2"/>
    </row>
    <row r="11" spans="1:14">
      <c r="A11" s="2"/>
      <c r="B11" s="14">
        <v>7</v>
      </c>
      <c r="C11" s="37">
        <v>138.5</v>
      </c>
      <c r="D11" s="19">
        <v>100.1</v>
      </c>
      <c r="E11" s="19">
        <f t="shared" si="0"/>
        <v>117.33749999999999</v>
      </c>
      <c r="F11" s="13">
        <f t="shared" si="1"/>
        <v>17.220279720279706</v>
      </c>
      <c r="G11" s="13">
        <f>(D5/2+D6+D7+D8+D9+D10+D11+D12+D13+D14+D15+D16+D17/2)/12</f>
        <v>84.462499999999991</v>
      </c>
      <c r="H11" s="13">
        <f>(E5/2+E6+E7+E8+E9+E10+E11+E12+E13+E14+E15+E16+E17/2)/12</f>
        <v>87.045000000000002</v>
      </c>
      <c r="I11" s="13">
        <f t="shared" ref="I11:I42" si="3">H11/G11*100-100</f>
        <v>3.057569927482632</v>
      </c>
      <c r="J11" s="13"/>
      <c r="K11" s="12">
        <f t="shared" si="2"/>
        <v>127.5635</v>
      </c>
      <c r="L11" s="12">
        <f>(K5/2+K6+K7+K8+K9+K10+K11+K12+K13+K14+K15+K16+K17/2)/12</f>
        <v>117.63368749999999</v>
      </c>
      <c r="M11" s="33">
        <f t="shared" ref="M11:M42" si="4">(C5/2+C6+C7+C8+C9+C10+C11+C12+C13+C14+C15+C16+C17/2)/12</f>
        <v>119.26666666666665</v>
      </c>
      <c r="N11" s="13">
        <f>(L11/M11)*100-100</f>
        <v>-1.3691832029066404</v>
      </c>
    </row>
    <row r="12" spans="1:14">
      <c r="A12" s="2"/>
      <c r="B12" s="14">
        <v>8</v>
      </c>
      <c r="C12" s="37">
        <v>118.3</v>
      </c>
      <c r="D12" s="19">
        <v>94.8</v>
      </c>
      <c r="E12" s="19">
        <f t="shared" si="0"/>
        <v>85.522499999999994</v>
      </c>
      <c r="F12" s="13">
        <f t="shared" si="1"/>
        <v>-9.786392405063296</v>
      </c>
      <c r="G12" s="13">
        <f t="shared" ref="G12:G75" si="5">(D6/2+D7+D8+D9+D10+D11+D12+D13+D14+D15+D16+D17+D18/2)/12</f>
        <v>85.079166666666666</v>
      </c>
      <c r="H12" s="13">
        <f>(E6/2+E7+E8+E9+E10+E11+E12+E13+E14+E15+E16+E17+E18/2)/12</f>
        <v>86.572500000000005</v>
      </c>
      <c r="I12" s="13">
        <f t="shared" si="3"/>
        <v>1.7552279739458498</v>
      </c>
      <c r="J12" s="13"/>
      <c r="K12" s="12">
        <f t="shared" si="2"/>
        <v>124.19800000000001</v>
      </c>
      <c r="L12" s="12">
        <f t="shared" ref="L12:L75" si="6">(K6/2+K7+K8+K9+K10+K11+K12+K13+K14+K15+K16+K17+K18/2)/12</f>
        <v>118.02527083333332</v>
      </c>
      <c r="M12" s="33">
        <f t="shared" si="4"/>
        <v>118.96666666666665</v>
      </c>
      <c r="N12" s="13">
        <f t="shared" ref="N12:N75" si="7">(L12/M12)*100-100</f>
        <v>-0.79131059120200575</v>
      </c>
    </row>
    <row r="13" spans="1:14">
      <c r="B13" s="1">
        <v>9</v>
      </c>
      <c r="C13" s="37">
        <v>124.3</v>
      </c>
      <c r="D13" s="19">
        <v>93.7</v>
      </c>
      <c r="E13" s="19">
        <f t="shared" si="0"/>
        <v>94.972499999999997</v>
      </c>
      <c r="F13" s="13">
        <f t="shared" si="1"/>
        <v>1.3580576307363685</v>
      </c>
      <c r="G13" s="13">
        <f t="shared" si="5"/>
        <v>85.279166666666654</v>
      </c>
      <c r="H13" s="13">
        <f t="shared" ref="H13:H75" si="8">(E7/2+E8+E9+E10+E11+E12+E13+E14+E15+E16+E17+E18+E19/2)/12</f>
        <v>86.211562499999999</v>
      </c>
      <c r="I13" s="13">
        <f t="shared" si="3"/>
        <v>1.0933453852543238</v>
      </c>
      <c r="J13" s="13"/>
      <c r="K13" s="12">
        <f t="shared" si="2"/>
        <v>123.49950000000001</v>
      </c>
      <c r="L13" s="12">
        <f t="shared" si="6"/>
        <v>118.15227083333332</v>
      </c>
      <c r="M13" s="33">
        <f t="shared" si="4"/>
        <v>118.73749999999997</v>
      </c>
      <c r="N13" s="13">
        <f t="shared" si="7"/>
        <v>-0.49287644313434953</v>
      </c>
    </row>
    <row r="14" spans="1:14">
      <c r="B14" s="1">
        <v>10</v>
      </c>
      <c r="C14" s="37">
        <v>122.4</v>
      </c>
      <c r="D14" s="19">
        <v>76.5</v>
      </c>
      <c r="E14" s="19">
        <f t="shared" si="0"/>
        <v>91.98</v>
      </c>
      <c r="F14" s="13">
        <f t="shared" si="1"/>
        <v>20.235294117647058</v>
      </c>
      <c r="G14" s="13">
        <f t="shared" si="5"/>
        <v>85.824999999999989</v>
      </c>
      <c r="H14" s="13">
        <f t="shared" si="8"/>
        <v>86.782499999999985</v>
      </c>
      <c r="I14" s="13">
        <f t="shared" si="3"/>
        <v>1.1156422953684739</v>
      </c>
      <c r="J14" s="13"/>
      <c r="K14" s="12">
        <f t="shared" si="2"/>
        <v>112.5775</v>
      </c>
      <c r="L14" s="12">
        <f t="shared" si="6"/>
        <v>118.49887499999998</v>
      </c>
      <c r="M14" s="33">
        <f t="shared" si="4"/>
        <v>119.09999999999998</v>
      </c>
      <c r="N14" s="13">
        <f t="shared" si="7"/>
        <v>-0.50472292191436452</v>
      </c>
    </row>
    <row r="15" spans="1:14">
      <c r="B15" s="1">
        <v>11</v>
      </c>
      <c r="C15" s="38">
        <v>118.3</v>
      </c>
      <c r="D15" s="19">
        <v>87.6</v>
      </c>
      <c r="E15" s="19">
        <f t="shared" si="0"/>
        <v>85.522499999999994</v>
      </c>
      <c r="F15" s="13">
        <f t="shared" si="1"/>
        <v>-2.3715753424657606</v>
      </c>
      <c r="G15" s="13">
        <f t="shared" si="5"/>
        <v>87.704166666666652</v>
      </c>
      <c r="H15" s="13">
        <f t="shared" si="8"/>
        <v>88.245937499999982</v>
      </c>
      <c r="I15" s="13">
        <f t="shared" si="3"/>
        <v>0.61772530761557221</v>
      </c>
      <c r="J15" s="13"/>
      <c r="K15" s="12">
        <f t="shared" si="2"/>
        <v>119.626</v>
      </c>
      <c r="L15" s="12">
        <f t="shared" si="6"/>
        <v>119.69214583333333</v>
      </c>
      <c r="M15" s="33">
        <f t="shared" si="4"/>
        <v>120.02916666666668</v>
      </c>
      <c r="N15" s="13">
        <f t="shared" si="7"/>
        <v>-0.28078244871039715</v>
      </c>
    </row>
    <row r="16" spans="1:14">
      <c r="B16" s="1">
        <v>12</v>
      </c>
      <c r="C16" s="38">
        <v>105</v>
      </c>
      <c r="D16" s="19">
        <v>56.8</v>
      </c>
      <c r="E16" s="19">
        <f t="shared" si="0"/>
        <v>64.575000000000003</v>
      </c>
      <c r="F16" s="13">
        <f t="shared" si="1"/>
        <v>13.688380281690144</v>
      </c>
      <c r="G16" s="13">
        <f t="shared" si="5"/>
        <v>88.05416666666666</v>
      </c>
      <c r="H16" s="13">
        <f t="shared" si="8"/>
        <v>88.285312499999989</v>
      </c>
      <c r="I16" s="13">
        <f t="shared" si="3"/>
        <v>0.26250414044383774</v>
      </c>
      <c r="J16" s="13"/>
      <c r="K16" s="12">
        <f t="shared" si="2"/>
        <v>100.068</v>
      </c>
      <c r="L16" s="12">
        <f t="shared" si="6"/>
        <v>119.9143958333333</v>
      </c>
      <c r="M16" s="33">
        <f t="shared" si="4"/>
        <v>120.05416666666666</v>
      </c>
      <c r="N16" s="13">
        <f t="shared" si="7"/>
        <v>-0.11642314233161244</v>
      </c>
    </row>
    <row r="17" spans="1:14">
      <c r="A17">
        <v>2013</v>
      </c>
      <c r="B17" s="1">
        <v>1</v>
      </c>
      <c r="C17" s="38">
        <v>123.1</v>
      </c>
      <c r="D17" s="19">
        <v>96.1</v>
      </c>
      <c r="E17" s="19">
        <f t="shared" si="0"/>
        <v>93.082499999999982</v>
      </c>
      <c r="F17" s="13">
        <f t="shared" si="1"/>
        <v>-3.13995837669097</v>
      </c>
      <c r="G17" s="13">
        <f t="shared" si="5"/>
        <v>86.837499999999991</v>
      </c>
      <c r="H17" s="13">
        <f t="shared" si="8"/>
        <v>86.388750000000002</v>
      </c>
      <c r="I17" s="13">
        <f t="shared" si="3"/>
        <v>-0.51676982870301913</v>
      </c>
      <c r="J17" s="13"/>
      <c r="K17" s="12">
        <f t="shared" si="2"/>
        <v>125.0235</v>
      </c>
      <c r="L17" s="12">
        <f t="shared" si="6"/>
        <v>119.14181250000001</v>
      </c>
      <c r="M17" s="33">
        <f t="shared" si="4"/>
        <v>118.85000000000001</v>
      </c>
      <c r="N17" s="13">
        <f t="shared" si="7"/>
        <v>0.24553007993269205</v>
      </c>
    </row>
    <row r="18" spans="1:14">
      <c r="B18" s="1">
        <v>2</v>
      </c>
      <c r="C18" s="38">
        <v>101.8</v>
      </c>
      <c r="D18" s="19">
        <v>60.9</v>
      </c>
      <c r="E18" s="19">
        <f t="shared" si="0"/>
        <v>59.534999999999997</v>
      </c>
      <c r="F18" s="13">
        <f t="shared" si="1"/>
        <v>-2.2413793103448256</v>
      </c>
      <c r="G18" s="13">
        <f t="shared" si="5"/>
        <v>86.13333333333334</v>
      </c>
      <c r="H18" s="13">
        <f t="shared" si="8"/>
        <v>85.128749999999997</v>
      </c>
      <c r="I18" s="13">
        <f t="shared" si="3"/>
        <v>-1.1663119195046647</v>
      </c>
      <c r="J18" s="13"/>
      <c r="K18" s="12">
        <f t="shared" si="2"/>
        <v>102.67150000000001</v>
      </c>
      <c r="L18" s="12">
        <f t="shared" si="6"/>
        <v>118.69466666666669</v>
      </c>
      <c r="M18" s="33">
        <f t="shared" si="4"/>
        <v>118.05000000000001</v>
      </c>
      <c r="N18" s="13">
        <f t="shared" si="7"/>
        <v>0.54609628688409373</v>
      </c>
    </row>
    <row r="19" spans="1:14">
      <c r="B19" s="1">
        <v>3</v>
      </c>
      <c r="C19" s="38">
        <v>110.2</v>
      </c>
      <c r="D19" s="19">
        <v>78.3</v>
      </c>
      <c r="E19" s="19">
        <f t="shared" si="0"/>
        <v>72.765000000000001</v>
      </c>
      <c r="F19" s="13">
        <f t="shared" si="1"/>
        <v>-7.0689655172413808</v>
      </c>
      <c r="G19" s="13">
        <f t="shared" si="5"/>
        <v>84.375000000000014</v>
      </c>
      <c r="H19" s="13">
        <f t="shared" si="8"/>
        <v>83.776875000000004</v>
      </c>
      <c r="I19" s="13">
        <f t="shared" si="3"/>
        <v>-0.70888888888890733</v>
      </c>
      <c r="J19" s="13"/>
      <c r="K19" s="12">
        <f t="shared" si="2"/>
        <v>113.7205</v>
      </c>
      <c r="L19" s="12">
        <f t="shared" si="6"/>
        <v>117.578125</v>
      </c>
      <c r="M19" s="33">
        <f t="shared" si="4"/>
        <v>117.19166666666666</v>
      </c>
      <c r="N19" s="13">
        <f t="shared" si="7"/>
        <v>0.32976605276257942</v>
      </c>
    </row>
    <row r="20" spans="1:14">
      <c r="B20" s="1">
        <v>4</v>
      </c>
      <c r="C20" s="38">
        <v>125.9</v>
      </c>
      <c r="D20" s="19">
        <v>107.3</v>
      </c>
      <c r="E20" s="19">
        <f t="shared" si="0"/>
        <v>97.492500000000007</v>
      </c>
      <c r="F20" s="13">
        <f t="shared" si="1"/>
        <v>-9.1402609506057786</v>
      </c>
      <c r="G20" s="13">
        <f t="shared" si="5"/>
        <v>84.32083333333334</v>
      </c>
      <c r="H20" s="13">
        <f t="shared" si="8"/>
        <v>83.002499999999984</v>
      </c>
      <c r="I20" s="13">
        <f t="shared" si="3"/>
        <v>-1.5634728467658618</v>
      </c>
      <c r="J20" s="13"/>
      <c r="K20" s="12">
        <f t="shared" si="2"/>
        <v>132.13549999999998</v>
      </c>
      <c r="L20" s="12">
        <f t="shared" si="6"/>
        <v>117.54372916666671</v>
      </c>
      <c r="M20" s="33">
        <f t="shared" si="4"/>
        <v>116.69999999999999</v>
      </c>
      <c r="N20" s="13">
        <f t="shared" si="7"/>
        <v>0.72298986004003041</v>
      </c>
    </row>
    <row r="21" spans="1:14">
      <c r="B21" s="1">
        <v>5</v>
      </c>
      <c r="C21" s="38">
        <v>134.30000000000001</v>
      </c>
      <c r="D21" s="19">
        <v>120.2</v>
      </c>
      <c r="E21" s="19">
        <f t="shared" si="0"/>
        <v>110.72250000000001</v>
      </c>
      <c r="F21" s="13">
        <f t="shared" si="1"/>
        <v>-7.8847753743760336</v>
      </c>
      <c r="G21" s="13">
        <f t="shared" si="5"/>
        <v>86.995833333333337</v>
      </c>
      <c r="H21" s="13">
        <f t="shared" si="8"/>
        <v>85.338750000000005</v>
      </c>
      <c r="I21" s="33">
        <f t="shared" si="3"/>
        <v>-1.9047847119114891</v>
      </c>
      <c r="J21" s="33"/>
      <c r="K21" s="12">
        <f t="shared" si="2"/>
        <v>140.327</v>
      </c>
      <c r="L21" s="12">
        <f t="shared" si="6"/>
        <v>119.24235416666669</v>
      </c>
      <c r="M21" s="33">
        <f t="shared" si="4"/>
        <v>118.18333333333334</v>
      </c>
      <c r="N21" s="13">
        <f t="shared" si="7"/>
        <v>0.89608306303765062</v>
      </c>
    </row>
    <row r="22" spans="1:14">
      <c r="B22" s="1">
        <v>6</v>
      </c>
      <c r="C22" s="38">
        <v>113.7</v>
      </c>
      <c r="D22" s="19">
        <v>76.7</v>
      </c>
      <c r="E22" s="19">
        <f t="shared" si="0"/>
        <v>78.277500000000003</v>
      </c>
      <c r="F22" s="13">
        <f t="shared" si="1"/>
        <v>2.0567144719687178</v>
      </c>
      <c r="G22" s="13">
        <f t="shared" si="5"/>
        <v>90.899999999999991</v>
      </c>
      <c r="H22" s="13">
        <f t="shared" si="8"/>
        <v>89.597812499999989</v>
      </c>
      <c r="I22" s="13">
        <f t="shared" si="3"/>
        <v>-1.4325495049505008</v>
      </c>
      <c r="J22" s="13"/>
      <c r="K22" s="12">
        <f t="shared" si="2"/>
        <v>112.7045</v>
      </c>
      <c r="L22" s="12">
        <f t="shared" si="6"/>
        <v>121.72150000000003</v>
      </c>
      <c r="M22" s="33">
        <f t="shared" si="4"/>
        <v>120.88749999999999</v>
      </c>
      <c r="N22" s="13">
        <f t="shared" si="7"/>
        <v>0.68989763209599175</v>
      </c>
    </row>
    <row r="23" spans="1:14">
      <c r="B23" s="1">
        <v>7</v>
      </c>
      <c r="C23" s="38">
        <v>119.3</v>
      </c>
      <c r="D23" s="19">
        <v>86.2</v>
      </c>
      <c r="E23" s="19">
        <f t="shared" si="0"/>
        <v>87.097499999999997</v>
      </c>
      <c r="F23" s="13">
        <f t="shared" si="1"/>
        <v>1.0411832946635684</v>
      </c>
      <c r="G23" s="13">
        <f t="shared" si="5"/>
        <v>94.579166666666652</v>
      </c>
      <c r="H23" s="13">
        <f t="shared" si="8"/>
        <v>94.020937500000002</v>
      </c>
      <c r="I23" s="13">
        <f t="shared" si="3"/>
        <v>-0.59022423895324039</v>
      </c>
      <c r="J23" s="13"/>
      <c r="K23" s="12">
        <f t="shared" si="2"/>
        <v>118.73699999999999</v>
      </c>
      <c r="L23" s="12">
        <f t="shared" si="6"/>
        <v>124.05777083333334</v>
      </c>
      <c r="M23" s="33">
        <f t="shared" si="4"/>
        <v>123.69583333333333</v>
      </c>
      <c r="N23" s="13">
        <f t="shared" si="7"/>
        <v>0.29260282278438865</v>
      </c>
    </row>
    <row r="24" spans="1:14">
      <c r="B24" s="1">
        <v>8</v>
      </c>
      <c r="C24" s="38">
        <v>118.3</v>
      </c>
      <c r="D24" s="19">
        <v>91.8</v>
      </c>
      <c r="E24" s="19">
        <f t="shared" si="0"/>
        <v>85.522499999999994</v>
      </c>
      <c r="F24" s="13">
        <f t="shared" si="1"/>
        <v>-6.8382352941176521</v>
      </c>
      <c r="G24" s="13">
        <f t="shared" si="5"/>
        <v>98.999999999999986</v>
      </c>
      <c r="H24" s="13">
        <f t="shared" si="8"/>
        <v>100.17656249999999</v>
      </c>
      <c r="I24" s="13">
        <f t="shared" si="3"/>
        <v>1.188446969696983</v>
      </c>
      <c r="J24" s="13"/>
      <c r="K24" s="12">
        <f t="shared" si="2"/>
        <v>122.29300000000001</v>
      </c>
      <c r="L24" s="12">
        <f t="shared" si="6"/>
        <v>126.86500000000001</v>
      </c>
      <c r="M24" s="33">
        <f t="shared" si="4"/>
        <v>127.60416666666667</v>
      </c>
      <c r="N24" s="13">
        <f t="shared" si="7"/>
        <v>-0.57926530612245131</v>
      </c>
    </row>
    <row r="25" spans="1:14">
      <c r="B25" s="1">
        <v>9</v>
      </c>
      <c r="C25" s="38">
        <v>103.7</v>
      </c>
      <c r="D25" s="19">
        <v>54.5</v>
      </c>
      <c r="E25" s="19">
        <f t="shared" si="0"/>
        <v>62.527500000000003</v>
      </c>
      <c r="F25" s="13">
        <f t="shared" si="1"/>
        <v>14.729357798165154</v>
      </c>
      <c r="G25" s="13">
        <f t="shared" si="5"/>
        <v>104.64999999999998</v>
      </c>
      <c r="H25" s="13">
        <f t="shared" si="8"/>
        <v>106.92281249999998</v>
      </c>
      <c r="I25" s="13">
        <f t="shared" si="3"/>
        <v>2.1718227424749159</v>
      </c>
      <c r="J25" s="13"/>
      <c r="K25" s="12">
        <f t="shared" si="2"/>
        <v>98.607500000000002</v>
      </c>
      <c r="L25" s="12">
        <f t="shared" si="6"/>
        <v>130.45274999999998</v>
      </c>
      <c r="M25" s="33">
        <f t="shared" si="4"/>
        <v>131.88749999999999</v>
      </c>
      <c r="N25" s="13">
        <f t="shared" si="7"/>
        <v>-1.0878589707136825</v>
      </c>
    </row>
    <row r="26" spans="1:14">
      <c r="B26" s="1">
        <v>10</v>
      </c>
      <c r="C26" s="38">
        <v>131.19999999999999</v>
      </c>
      <c r="D26" s="19">
        <v>114.4</v>
      </c>
      <c r="E26" s="19">
        <f t="shared" si="0"/>
        <v>105.83999999999997</v>
      </c>
      <c r="F26" s="13">
        <f t="shared" si="1"/>
        <v>-7.4825174825175083</v>
      </c>
      <c r="G26" s="13">
        <f t="shared" si="5"/>
        <v>106.96666666666668</v>
      </c>
      <c r="H26" s="13">
        <f t="shared" si="8"/>
        <v>110.6765625</v>
      </c>
      <c r="I26" s="13">
        <f t="shared" si="3"/>
        <v>3.468272826425661</v>
      </c>
      <c r="J26" s="13"/>
      <c r="K26" s="12">
        <f t="shared" si="2"/>
        <v>136.64400000000001</v>
      </c>
      <c r="L26" s="12">
        <f t="shared" si="6"/>
        <v>131.92383333333333</v>
      </c>
      <c r="M26" s="33">
        <f t="shared" si="4"/>
        <v>134.27083333333334</v>
      </c>
      <c r="N26" s="13">
        <f t="shared" si="7"/>
        <v>-1.7479596586501174</v>
      </c>
    </row>
    <row r="27" spans="1:14">
      <c r="B27" s="1">
        <v>11</v>
      </c>
      <c r="C27" s="38">
        <v>145.1</v>
      </c>
      <c r="D27" s="19">
        <v>113.9</v>
      </c>
      <c r="E27" s="19">
        <f t="shared" si="0"/>
        <v>127.73249999999999</v>
      </c>
      <c r="F27" s="13">
        <f t="shared" si="1"/>
        <v>12.144424934152752</v>
      </c>
      <c r="G27" s="13">
        <f t="shared" si="5"/>
        <v>106.86250000000001</v>
      </c>
      <c r="H27" s="13">
        <f t="shared" si="8"/>
        <v>111.825</v>
      </c>
      <c r="I27" s="13">
        <f t="shared" si="3"/>
        <v>4.6438179904082233</v>
      </c>
      <c r="J27" s="13"/>
      <c r="K27" s="12">
        <f t="shared" si="2"/>
        <v>136.32650000000001</v>
      </c>
      <c r="L27" s="12">
        <f t="shared" si="6"/>
        <v>131.85768750000003</v>
      </c>
      <c r="M27" s="33">
        <f t="shared" si="4"/>
        <v>135.00000000000003</v>
      </c>
      <c r="N27" s="13">
        <f t="shared" si="7"/>
        <v>-2.3276388888888988</v>
      </c>
    </row>
    <row r="28" spans="1:14">
      <c r="B28" s="1">
        <v>12</v>
      </c>
      <c r="C28" s="38">
        <v>143.1</v>
      </c>
      <c r="D28" s="19">
        <v>124.2</v>
      </c>
      <c r="E28" s="19">
        <f t="shared" si="0"/>
        <v>124.58249999999998</v>
      </c>
      <c r="F28" s="13">
        <f t="shared" si="1"/>
        <v>0.30797101449273612</v>
      </c>
      <c r="G28" s="13">
        <f t="shared" si="5"/>
        <v>107.63333333333334</v>
      </c>
      <c r="H28" s="13">
        <f t="shared" si="8"/>
        <v>112.52718750000001</v>
      </c>
      <c r="I28" s="13">
        <f t="shared" si="3"/>
        <v>4.5467830597708314</v>
      </c>
      <c r="J28" s="13"/>
      <c r="K28" s="12">
        <f t="shared" si="2"/>
        <v>142.86700000000002</v>
      </c>
      <c r="L28" s="12">
        <f t="shared" si="6"/>
        <v>132.34716666666668</v>
      </c>
      <c r="M28" s="33">
        <f t="shared" si="4"/>
        <v>135.44583333333335</v>
      </c>
      <c r="N28" s="13">
        <f t="shared" si="7"/>
        <v>-2.287753406958501</v>
      </c>
    </row>
    <row r="29" spans="1:14">
      <c r="A29">
        <v>2014</v>
      </c>
      <c r="B29" s="1">
        <v>1</v>
      </c>
      <c r="C29" s="38">
        <v>152.4</v>
      </c>
      <c r="D29" s="19">
        <v>117</v>
      </c>
      <c r="E29" s="19">
        <f t="shared" si="0"/>
        <v>139.23000000000002</v>
      </c>
      <c r="F29" s="13">
        <f t="shared" si="1"/>
        <v>19.000000000000014</v>
      </c>
      <c r="G29" s="13">
        <f t="shared" si="5"/>
        <v>109.30833333333334</v>
      </c>
      <c r="H29" s="13">
        <f t="shared" si="8"/>
        <v>114.79781250000001</v>
      </c>
      <c r="I29" s="13">
        <f t="shared" si="3"/>
        <v>5.022013417702226</v>
      </c>
      <c r="J29" s="13"/>
      <c r="K29" s="12">
        <f t="shared" si="2"/>
        <v>138.29500000000002</v>
      </c>
      <c r="L29" s="12">
        <f t="shared" si="6"/>
        <v>133.41079166666668</v>
      </c>
      <c r="M29" s="33">
        <f t="shared" si="4"/>
        <v>136.88750000000002</v>
      </c>
      <c r="N29" s="13">
        <f t="shared" si="7"/>
        <v>-2.5398289349526664</v>
      </c>
    </row>
    <row r="30" spans="1:14">
      <c r="B30" s="1">
        <v>2</v>
      </c>
      <c r="C30" s="38">
        <v>166.3</v>
      </c>
      <c r="D30" s="19">
        <v>146.1</v>
      </c>
      <c r="E30" s="19">
        <f t="shared" si="0"/>
        <v>161.1225</v>
      </c>
      <c r="F30" s="13">
        <f t="shared" si="1"/>
        <v>10.282340862423013</v>
      </c>
      <c r="G30" s="13">
        <f t="shared" si="5"/>
        <v>110.52083333333336</v>
      </c>
      <c r="H30" s="13">
        <f t="shared" si="8"/>
        <v>116.904375</v>
      </c>
      <c r="I30" s="13">
        <f t="shared" si="3"/>
        <v>5.7758718190386276</v>
      </c>
      <c r="J30" s="13"/>
      <c r="K30" s="12">
        <f t="shared" si="2"/>
        <v>156.77350000000001</v>
      </c>
      <c r="L30" s="12">
        <f t="shared" si="6"/>
        <v>134.18072916666668</v>
      </c>
      <c r="M30" s="33">
        <f t="shared" si="4"/>
        <v>138.22499999999999</v>
      </c>
      <c r="N30" s="13">
        <f t="shared" si="7"/>
        <v>-2.9258606137336329</v>
      </c>
    </row>
    <row r="31" spans="1:14">
      <c r="B31" s="1">
        <v>3</v>
      </c>
      <c r="C31" s="38">
        <v>148.5</v>
      </c>
      <c r="D31" s="19">
        <v>128.69999999999999</v>
      </c>
      <c r="E31" s="19">
        <f t="shared" si="0"/>
        <v>133.08750000000001</v>
      </c>
      <c r="F31" s="13">
        <f t="shared" si="1"/>
        <v>3.4090909090909207</v>
      </c>
      <c r="G31" s="13">
        <f t="shared" si="5"/>
        <v>114.29583333333335</v>
      </c>
      <c r="H31" s="13">
        <f t="shared" si="8"/>
        <v>120.448125</v>
      </c>
      <c r="I31" s="13">
        <f t="shared" si="3"/>
        <v>5.3827786081440649</v>
      </c>
      <c r="J31" s="13"/>
      <c r="K31" s="12">
        <f t="shared" si="2"/>
        <v>145.72449999999998</v>
      </c>
      <c r="L31" s="12">
        <f t="shared" si="6"/>
        <v>136.57785416666667</v>
      </c>
      <c r="M31" s="33">
        <f t="shared" si="4"/>
        <v>140.47499999999999</v>
      </c>
      <c r="N31" s="13">
        <f t="shared" si="7"/>
        <v>-2.7742629174823463</v>
      </c>
    </row>
    <row r="32" spans="1:14">
      <c r="B32" s="1">
        <v>4</v>
      </c>
      <c r="C32" s="38">
        <v>144.80000000000001</v>
      </c>
      <c r="D32" s="19">
        <v>112.5</v>
      </c>
      <c r="E32" s="19">
        <f t="shared" si="0"/>
        <v>127.26000000000002</v>
      </c>
      <c r="F32" s="13">
        <f t="shared" si="1"/>
        <v>13.120000000000019</v>
      </c>
      <c r="G32" s="13">
        <f t="shared" si="5"/>
        <v>116.425</v>
      </c>
      <c r="H32" s="13">
        <f t="shared" si="8"/>
        <v>124.78593749999999</v>
      </c>
      <c r="I32" s="13">
        <f t="shared" si="3"/>
        <v>7.1813936010306918</v>
      </c>
      <c r="J32" s="13"/>
      <c r="K32" s="12">
        <f t="shared" si="2"/>
        <v>135.4375</v>
      </c>
      <c r="L32" s="12">
        <f t="shared" si="6"/>
        <v>137.92987500000001</v>
      </c>
      <c r="M32" s="33">
        <f t="shared" si="4"/>
        <v>143.22916666666666</v>
      </c>
      <c r="N32" s="13">
        <f t="shared" si="7"/>
        <v>-3.6998690909090755</v>
      </c>
    </row>
    <row r="33" spans="1:14">
      <c r="B33" s="1">
        <v>5</v>
      </c>
      <c r="C33" s="38">
        <v>132.9</v>
      </c>
      <c r="D33" s="19">
        <v>112.5</v>
      </c>
      <c r="E33" s="19">
        <f t="shared" si="0"/>
        <v>108.51750000000001</v>
      </c>
      <c r="F33" s="13">
        <f t="shared" si="1"/>
        <v>-3.539999999999992</v>
      </c>
      <c r="G33" s="13">
        <f t="shared" si="5"/>
        <v>114.97916666666667</v>
      </c>
      <c r="H33" s="13">
        <f t="shared" si="8"/>
        <v>126.62343750000001</v>
      </c>
      <c r="I33" s="13">
        <f t="shared" si="3"/>
        <v>10.127287552092781</v>
      </c>
      <c r="J33" s="13"/>
      <c r="K33" s="12">
        <f t="shared" si="2"/>
        <v>135.4375</v>
      </c>
      <c r="L33" s="12">
        <f t="shared" si="6"/>
        <v>137.01177083333332</v>
      </c>
      <c r="M33" s="33">
        <f t="shared" si="4"/>
        <v>144.39583333333334</v>
      </c>
      <c r="N33" s="13">
        <f t="shared" si="7"/>
        <v>-5.1137642475833474</v>
      </c>
    </row>
    <row r="34" spans="1:14">
      <c r="B34" s="1">
        <v>6</v>
      </c>
      <c r="C34" s="38">
        <v>125.8</v>
      </c>
      <c r="D34" s="19">
        <v>102.9</v>
      </c>
      <c r="E34" s="19">
        <f t="shared" si="0"/>
        <v>97.334999999999994</v>
      </c>
      <c r="F34" s="13">
        <f t="shared" si="1"/>
        <v>-5.4081632653061291</v>
      </c>
      <c r="G34" s="13">
        <f t="shared" si="5"/>
        <v>114.07916666666667</v>
      </c>
      <c r="H34" s="13">
        <f t="shared" si="8"/>
        <v>127.73906249999999</v>
      </c>
      <c r="I34" s="13">
        <f t="shared" si="3"/>
        <v>11.974049453961058</v>
      </c>
      <c r="J34" s="13"/>
      <c r="K34" s="12">
        <f t="shared" si="2"/>
        <v>129.3415</v>
      </c>
      <c r="L34" s="12">
        <f t="shared" si="6"/>
        <v>136.44027083333333</v>
      </c>
      <c r="M34" s="33">
        <f t="shared" si="4"/>
        <v>145.10416666666669</v>
      </c>
      <c r="N34" s="13">
        <f t="shared" si="7"/>
        <v>-5.9708111988514077</v>
      </c>
    </row>
    <row r="35" spans="1:14">
      <c r="B35" s="1">
        <v>7</v>
      </c>
      <c r="C35" s="38">
        <v>141.80000000000001</v>
      </c>
      <c r="D35" s="19">
        <v>100.2</v>
      </c>
      <c r="E35" s="19">
        <f t="shared" si="0"/>
        <v>122.53500000000001</v>
      </c>
      <c r="F35" s="13">
        <f t="shared" si="1"/>
        <v>22.290419161676638</v>
      </c>
      <c r="G35" s="13">
        <f t="shared" si="5"/>
        <v>112.60833333333333</v>
      </c>
      <c r="H35" s="13">
        <f t="shared" si="8"/>
        <v>127.45031250000001</v>
      </c>
      <c r="I35" s="13">
        <f t="shared" si="3"/>
        <v>13.180178346777183</v>
      </c>
      <c r="J35" s="13"/>
      <c r="K35" s="12">
        <f t="shared" si="2"/>
        <v>127.62700000000001</v>
      </c>
      <c r="L35" s="12">
        <f t="shared" si="6"/>
        <v>135.50629166666667</v>
      </c>
      <c r="M35" s="33">
        <f t="shared" si="4"/>
        <v>144.92083333333335</v>
      </c>
      <c r="N35" s="13">
        <f t="shared" si="7"/>
        <v>-6.4963342054570035</v>
      </c>
    </row>
    <row r="36" spans="1:14">
      <c r="B36" s="1">
        <v>8</v>
      </c>
      <c r="C36" s="38">
        <v>127.9</v>
      </c>
      <c r="D36" s="19">
        <v>106.9</v>
      </c>
      <c r="E36" s="19">
        <f t="shared" si="0"/>
        <v>100.64250000000001</v>
      </c>
      <c r="F36" s="13">
        <f t="shared" si="1"/>
        <v>-5.8536014967259007</v>
      </c>
      <c r="G36" s="13">
        <f t="shared" si="5"/>
        <v>108.3</v>
      </c>
      <c r="H36" s="13">
        <f t="shared" si="8"/>
        <v>123.81468750000001</v>
      </c>
      <c r="I36" s="13">
        <f t="shared" si="3"/>
        <v>14.32565789473685</v>
      </c>
      <c r="J36" s="13"/>
      <c r="K36" s="12">
        <f t="shared" si="2"/>
        <v>131.88150000000002</v>
      </c>
      <c r="L36" s="12">
        <f t="shared" si="6"/>
        <v>132.7705</v>
      </c>
      <c r="M36" s="33">
        <f t="shared" si="4"/>
        <v>142.61250000000001</v>
      </c>
      <c r="N36" s="13">
        <f t="shared" si="7"/>
        <v>-6.9012183364010866</v>
      </c>
    </row>
    <row r="37" spans="1:14">
      <c r="B37" s="1">
        <v>9</v>
      </c>
      <c r="C37" s="38">
        <v>148.1</v>
      </c>
      <c r="D37" s="19">
        <v>130</v>
      </c>
      <c r="E37" s="19">
        <f t="shared" ref="E37:E68" si="9">(C37-64)*1.575</f>
        <v>132.45749999999998</v>
      </c>
      <c r="F37" s="13">
        <f t="shared" si="1"/>
        <v>1.8903846153846047</v>
      </c>
      <c r="G37" s="13">
        <f t="shared" si="5"/>
        <v>101.90000000000002</v>
      </c>
      <c r="H37" s="13">
        <f t="shared" si="8"/>
        <v>119.60156250000001</v>
      </c>
      <c r="I37" s="13">
        <f t="shared" si="3"/>
        <v>17.371503925417059</v>
      </c>
      <c r="J37" s="13"/>
      <c r="K37" s="12">
        <f t="shared" si="2"/>
        <v>146.55000000000001</v>
      </c>
      <c r="L37" s="12">
        <f t="shared" si="6"/>
        <v>128.70649999999998</v>
      </c>
      <c r="M37" s="33">
        <f t="shared" si="4"/>
        <v>139.9375</v>
      </c>
      <c r="N37" s="13">
        <f t="shared" si="7"/>
        <v>-8.0257257704332403</v>
      </c>
    </row>
    <row r="38" spans="1:14">
      <c r="B38" s="1">
        <v>10</v>
      </c>
      <c r="C38" s="38">
        <v>152.9</v>
      </c>
      <c r="D38" s="19">
        <v>90</v>
      </c>
      <c r="E38" s="19">
        <f t="shared" si="9"/>
        <v>140.01750000000001</v>
      </c>
      <c r="F38" s="13">
        <f t="shared" si="1"/>
        <v>55.575000000000017</v>
      </c>
      <c r="G38" s="13">
        <f t="shared" si="5"/>
        <v>97.25833333333334</v>
      </c>
      <c r="H38" s="13">
        <f t="shared" si="8"/>
        <v>117.04218750000001</v>
      </c>
      <c r="I38" s="13">
        <f t="shared" si="3"/>
        <v>20.341551709365092</v>
      </c>
      <c r="J38" s="13"/>
      <c r="K38" s="12">
        <f t="shared" si="2"/>
        <v>121.15</v>
      </c>
      <c r="L38" s="12">
        <f t="shared" si="6"/>
        <v>125.75904166666669</v>
      </c>
      <c r="M38" s="33">
        <f t="shared" si="4"/>
        <v>138.31249999999997</v>
      </c>
      <c r="N38" s="13">
        <f t="shared" si="7"/>
        <v>-9.0761560475974932</v>
      </c>
    </row>
    <row r="39" spans="1:14">
      <c r="B39" s="1">
        <v>11</v>
      </c>
      <c r="C39" s="38">
        <v>151.4</v>
      </c>
      <c r="D39" s="19">
        <v>103.6</v>
      </c>
      <c r="E39" s="19">
        <f t="shared" si="9"/>
        <v>137.655</v>
      </c>
      <c r="F39" s="13">
        <f t="shared" si="1"/>
        <v>32.871621621621614</v>
      </c>
      <c r="G39" s="13">
        <f t="shared" si="5"/>
        <v>94.720833333333346</v>
      </c>
      <c r="H39" s="13">
        <f t="shared" si="8"/>
        <v>115.37531250000001</v>
      </c>
      <c r="I39" s="13">
        <f t="shared" si="3"/>
        <v>21.805634979985044</v>
      </c>
      <c r="J39" s="13"/>
      <c r="K39" s="12">
        <f t="shared" si="2"/>
        <v>129.786</v>
      </c>
      <c r="L39" s="12">
        <f t="shared" si="6"/>
        <v>124.14772916666665</v>
      </c>
      <c r="M39" s="33">
        <f t="shared" si="4"/>
        <v>137.25416666666666</v>
      </c>
      <c r="N39" s="13">
        <f t="shared" si="7"/>
        <v>-9.5490270483591928</v>
      </c>
    </row>
    <row r="40" spans="1:14">
      <c r="B40" s="1">
        <v>12</v>
      </c>
      <c r="C40" s="38">
        <v>153.80000000000001</v>
      </c>
      <c r="D40" s="19">
        <v>112.9</v>
      </c>
      <c r="E40" s="19">
        <f t="shared" si="9"/>
        <v>141.435</v>
      </c>
      <c r="F40" s="13">
        <f t="shared" si="1"/>
        <v>25.274579273693519</v>
      </c>
      <c r="G40" s="13">
        <f t="shared" si="5"/>
        <v>92.216666666666654</v>
      </c>
      <c r="H40" s="13">
        <f t="shared" si="8"/>
        <v>114.71906250000001</v>
      </c>
      <c r="I40" s="13">
        <f t="shared" si="3"/>
        <v>24.401658232423657</v>
      </c>
      <c r="J40" s="13"/>
      <c r="K40" s="12">
        <f t="shared" si="2"/>
        <v>135.69150000000002</v>
      </c>
      <c r="L40" s="12">
        <f t="shared" si="6"/>
        <v>122.55758333333331</v>
      </c>
      <c r="M40" s="33">
        <f t="shared" si="4"/>
        <v>136.83749999999998</v>
      </c>
      <c r="N40" s="13">
        <f t="shared" si="7"/>
        <v>-10.435674918546937</v>
      </c>
    </row>
    <row r="41" spans="1:14">
      <c r="A41">
        <v>2015</v>
      </c>
      <c r="B41" s="1">
        <v>1</v>
      </c>
      <c r="C41" s="38">
        <v>137.30000000000001</v>
      </c>
      <c r="D41" s="19">
        <v>93</v>
      </c>
      <c r="E41" s="19">
        <f t="shared" si="9"/>
        <v>115.44750000000002</v>
      </c>
      <c r="F41" s="13">
        <f t="shared" si="1"/>
        <v>24.13709677419358</v>
      </c>
      <c r="G41" s="13">
        <f t="shared" si="5"/>
        <v>89.266666666666666</v>
      </c>
      <c r="H41" s="13">
        <f t="shared" si="8"/>
        <v>112.70437499999998</v>
      </c>
      <c r="I41" s="13">
        <f t="shared" si="3"/>
        <v>26.255834578043306</v>
      </c>
      <c r="J41" s="13"/>
      <c r="K41" s="12">
        <f t="shared" si="2"/>
        <v>123.05500000000001</v>
      </c>
      <c r="L41" s="12">
        <f t="shared" si="6"/>
        <v>120.68433333333331</v>
      </c>
      <c r="M41" s="33">
        <f t="shared" si="4"/>
        <v>135.55833333333331</v>
      </c>
      <c r="N41" s="13">
        <f t="shared" si="7"/>
        <v>-10.972398106596174</v>
      </c>
    </row>
    <row r="42" spans="1:14">
      <c r="A42" s="16"/>
      <c r="B42" s="14">
        <v>2</v>
      </c>
      <c r="C42" s="38">
        <v>126</v>
      </c>
      <c r="D42" s="19">
        <v>66.7</v>
      </c>
      <c r="E42" s="19">
        <f t="shared" si="9"/>
        <v>97.649999999999991</v>
      </c>
      <c r="F42" s="13">
        <f t="shared" si="1"/>
        <v>46.40179910044975</v>
      </c>
      <c r="G42" s="13">
        <f t="shared" si="5"/>
        <v>86.062499999999986</v>
      </c>
      <c r="H42" s="13">
        <f t="shared" si="8"/>
        <v>109.3640625</v>
      </c>
      <c r="I42" s="13">
        <f t="shared" si="3"/>
        <v>27.075163398692823</v>
      </c>
      <c r="J42" s="13"/>
      <c r="K42" s="12">
        <f t="shared" si="2"/>
        <v>106.3545</v>
      </c>
      <c r="L42" s="12">
        <f t="shared" si="6"/>
        <v>118.64968749999998</v>
      </c>
      <c r="M42" s="33">
        <f t="shared" si="4"/>
        <v>133.43749999999997</v>
      </c>
      <c r="N42" s="13">
        <f t="shared" si="7"/>
        <v>-11.082201405152219</v>
      </c>
    </row>
    <row r="43" spans="1:14">
      <c r="A43" s="16"/>
      <c r="B43" s="14">
        <v>3</v>
      </c>
      <c r="C43" s="38">
        <v>124.6</v>
      </c>
      <c r="D43" s="19">
        <v>54.5</v>
      </c>
      <c r="E43" s="19">
        <f t="shared" si="9"/>
        <v>95.444999999999993</v>
      </c>
      <c r="F43" s="13">
        <f t="shared" si="1"/>
        <v>75.128440366972455</v>
      </c>
      <c r="G43" s="13">
        <f t="shared" si="5"/>
        <v>82.149999999999991</v>
      </c>
      <c r="H43" s="13">
        <f t="shared" si="8"/>
        <v>105.07875</v>
      </c>
      <c r="I43" s="33">
        <f t="shared" ref="I43:I74" si="10">H43/G43*100-100</f>
        <v>27.910833840535616</v>
      </c>
      <c r="J43" s="33"/>
      <c r="K43" s="12">
        <f t="shared" si="2"/>
        <v>98.607500000000002</v>
      </c>
      <c r="L43" s="12">
        <f t="shared" si="6"/>
        <v>116.16525</v>
      </c>
      <c r="M43" s="33">
        <f t="shared" ref="M43:M74" si="11">(C37/2+C38+C39+C40+C41+C42+C43+C44+C45+C46+C47+C48+C49/2)/12</f>
        <v>130.71666666666664</v>
      </c>
      <c r="N43" s="12">
        <f t="shared" si="7"/>
        <v>-11.132028560499791</v>
      </c>
    </row>
    <row r="44" spans="1:14">
      <c r="A44" s="16"/>
      <c r="B44" s="14">
        <v>4</v>
      </c>
      <c r="C44" s="38">
        <v>129.69999999999999</v>
      </c>
      <c r="D44" s="19">
        <v>75.3</v>
      </c>
      <c r="E44" s="19">
        <f t="shared" si="9"/>
        <v>103.47749999999998</v>
      </c>
      <c r="F44" s="13">
        <f t="shared" si="1"/>
        <v>37.420318725099577</v>
      </c>
      <c r="G44" s="13">
        <f t="shared" si="5"/>
        <v>78.908333333333317</v>
      </c>
      <c r="H44" s="13">
        <f t="shared" si="8"/>
        <v>98.844374999999999</v>
      </c>
      <c r="I44" s="13">
        <f t="shared" si="10"/>
        <v>25.264811490125695</v>
      </c>
      <c r="J44" s="13"/>
      <c r="K44" s="12">
        <f t="shared" si="2"/>
        <v>111.8155</v>
      </c>
      <c r="L44" s="12">
        <f t="shared" si="6"/>
        <v>114.10679166666667</v>
      </c>
      <c r="M44" s="33">
        <f t="shared" si="11"/>
        <v>126.75833333333334</v>
      </c>
      <c r="N44" s="13">
        <f t="shared" si="7"/>
        <v>-9.9808362369337971</v>
      </c>
    </row>
    <row r="45" spans="1:14">
      <c r="A45" s="16"/>
      <c r="B45" s="14">
        <v>5</v>
      </c>
      <c r="C45" s="38">
        <v>122.6</v>
      </c>
      <c r="D45" s="19">
        <v>88.8</v>
      </c>
      <c r="E45" s="19">
        <f t="shared" si="9"/>
        <v>92.294999999999987</v>
      </c>
      <c r="F45" s="13">
        <f t="shared" si="1"/>
        <v>3.935810810810807</v>
      </c>
      <c r="G45" s="13">
        <f t="shared" si="5"/>
        <v>76.083333333333329</v>
      </c>
      <c r="H45" s="13">
        <f t="shared" si="8"/>
        <v>92.669062499999995</v>
      </c>
      <c r="I45" s="13">
        <f t="shared" si="10"/>
        <v>21.799424972617757</v>
      </c>
      <c r="J45" s="13"/>
      <c r="K45" s="12">
        <f t="shared" si="2"/>
        <v>120.38800000000001</v>
      </c>
      <c r="L45" s="12">
        <f t="shared" si="6"/>
        <v>112.31291666666665</v>
      </c>
      <c r="M45" s="33">
        <f t="shared" si="11"/>
        <v>122.83749999999999</v>
      </c>
      <c r="N45" s="13">
        <f t="shared" si="7"/>
        <v>-8.5678911841525149</v>
      </c>
    </row>
    <row r="46" spans="1:14">
      <c r="A46" s="16"/>
      <c r="B46" s="14">
        <v>6</v>
      </c>
      <c r="C46" s="38">
        <v>126.1</v>
      </c>
      <c r="D46" s="19">
        <v>66.5</v>
      </c>
      <c r="E46" s="19">
        <f t="shared" si="9"/>
        <v>97.80749999999999</v>
      </c>
      <c r="F46" s="13">
        <f t="shared" si="1"/>
        <v>47.078947368421041</v>
      </c>
      <c r="G46" s="13">
        <f t="shared" si="5"/>
        <v>72.07083333333334</v>
      </c>
      <c r="H46" s="13">
        <f t="shared" si="8"/>
        <v>86.841562499999995</v>
      </c>
      <c r="I46" s="13">
        <f t="shared" si="10"/>
        <v>20.49473897207605</v>
      </c>
      <c r="J46" s="13"/>
      <c r="K46" s="12">
        <f t="shared" si="2"/>
        <v>106.22749999999999</v>
      </c>
      <c r="L46" s="12">
        <f t="shared" si="6"/>
        <v>109.76497916666666</v>
      </c>
      <c r="M46" s="33">
        <f t="shared" si="11"/>
        <v>119.1375</v>
      </c>
      <c r="N46" s="13">
        <f t="shared" si="7"/>
        <v>-7.8669779316615944</v>
      </c>
    </row>
    <row r="47" spans="1:14">
      <c r="B47" s="1">
        <v>7</v>
      </c>
      <c r="C47" s="38">
        <v>110.8</v>
      </c>
      <c r="D47" s="19">
        <v>65.8</v>
      </c>
      <c r="E47" s="19">
        <f t="shared" si="9"/>
        <v>73.709999999999994</v>
      </c>
      <c r="F47" s="13">
        <f t="shared" si="1"/>
        <v>12.021276595744681</v>
      </c>
      <c r="G47" s="13">
        <f t="shared" si="5"/>
        <v>68.283333333333346</v>
      </c>
      <c r="H47" s="13">
        <f t="shared" si="8"/>
        <v>81.493125000000006</v>
      </c>
      <c r="I47" s="13">
        <f t="shared" si="10"/>
        <v>19.345557725164753</v>
      </c>
      <c r="J47" s="13"/>
      <c r="K47" s="12">
        <f t="shared" si="2"/>
        <v>105.783</v>
      </c>
      <c r="L47" s="12">
        <f t="shared" si="6"/>
        <v>107.35991666666666</v>
      </c>
      <c r="M47" s="33">
        <f t="shared" si="11"/>
        <v>115.74166666666667</v>
      </c>
      <c r="N47" s="13">
        <f t="shared" si="7"/>
        <v>-7.2417740658074763</v>
      </c>
    </row>
    <row r="48" spans="1:14">
      <c r="B48" s="1">
        <v>8</v>
      </c>
      <c r="C48" s="38">
        <v>108</v>
      </c>
      <c r="D48" s="19">
        <v>64.400000000000006</v>
      </c>
      <c r="E48" s="19">
        <f t="shared" si="9"/>
        <v>69.3</v>
      </c>
      <c r="F48" s="13">
        <f t="shared" si="1"/>
        <v>7.6086956521739069</v>
      </c>
      <c r="G48" s="13">
        <f t="shared" si="5"/>
        <v>66.354166666666671</v>
      </c>
      <c r="H48" s="13">
        <f t="shared" si="8"/>
        <v>77.411249999999995</v>
      </c>
      <c r="I48" s="13">
        <f t="shared" si="10"/>
        <v>16.663736263736254</v>
      </c>
      <c r="J48" s="13"/>
      <c r="K48" s="12">
        <f t="shared" si="2"/>
        <v>104.89400000000001</v>
      </c>
      <c r="L48" s="12">
        <f t="shared" si="6"/>
        <v>106.13489583333332</v>
      </c>
      <c r="M48" s="33">
        <f t="shared" si="11"/>
        <v>113.14999999999999</v>
      </c>
      <c r="N48" s="13">
        <f t="shared" si="7"/>
        <v>-6.1998269259095622</v>
      </c>
    </row>
    <row r="49" spans="1:14">
      <c r="B49" s="1">
        <v>9</v>
      </c>
      <c r="C49" s="38">
        <v>102.7</v>
      </c>
      <c r="D49" s="19">
        <v>78.599999999999994</v>
      </c>
      <c r="E49" s="19">
        <f t="shared" si="9"/>
        <v>60.952500000000001</v>
      </c>
      <c r="F49" s="13">
        <f t="shared" si="1"/>
        <v>-22.452290076335871</v>
      </c>
      <c r="G49" s="13">
        <f t="shared" si="5"/>
        <v>65.908333333333346</v>
      </c>
      <c r="H49" s="13">
        <f t="shared" si="8"/>
        <v>73.539374999999993</v>
      </c>
      <c r="I49" s="13">
        <f t="shared" si="10"/>
        <v>11.578265267416839</v>
      </c>
      <c r="J49" s="13"/>
      <c r="K49" s="12">
        <f t="shared" si="2"/>
        <v>113.911</v>
      </c>
      <c r="L49" s="12">
        <f t="shared" si="6"/>
        <v>105.85179166666667</v>
      </c>
      <c r="M49" s="33">
        <f t="shared" si="11"/>
        <v>110.69166666666666</v>
      </c>
      <c r="N49" s="13">
        <f t="shared" si="7"/>
        <v>-4.3723932846495472</v>
      </c>
    </row>
    <row r="50" spans="1:14">
      <c r="B50" s="1">
        <v>10</v>
      </c>
      <c r="C50" s="38">
        <v>103.3</v>
      </c>
      <c r="D50" s="19">
        <v>63.6</v>
      </c>
      <c r="E50" s="19">
        <f t="shared" si="9"/>
        <v>61.897499999999994</v>
      </c>
      <c r="F50" s="13">
        <f t="shared" si="1"/>
        <v>-2.6768867924528337</v>
      </c>
      <c r="G50" s="13">
        <f t="shared" si="5"/>
        <v>64.333333333333343</v>
      </c>
      <c r="H50" s="13">
        <f t="shared" si="8"/>
        <v>68.965312499999996</v>
      </c>
      <c r="I50" s="13">
        <f t="shared" si="10"/>
        <v>7.1999676165802811</v>
      </c>
      <c r="J50" s="13"/>
      <c r="K50" s="12">
        <f t="shared" si="2"/>
        <v>104.386</v>
      </c>
      <c r="L50" s="12">
        <f t="shared" si="6"/>
        <v>104.85166666666665</v>
      </c>
      <c r="M50" s="33">
        <f t="shared" si="11"/>
        <v>107.78749999999998</v>
      </c>
      <c r="N50" s="13">
        <f t="shared" si="7"/>
        <v>-2.7237233754687082</v>
      </c>
    </row>
    <row r="51" spans="1:14">
      <c r="B51" s="1">
        <v>11</v>
      </c>
      <c r="C51" s="38">
        <v>106.9</v>
      </c>
      <c r="D51" s="19">
        <v>62.2</v>
      </c>
      <c r="E51" s="19">
        <f t="shared" si="9"/>
        <v>67.56750000000001</v>
      </c>
      <c r="F51" s="13">
        <f t="shared" si="1"/>
        <v>8.6294212218649591</v>
      </c>
      <c r="G51" s="13">
        <f t="shared" si="5"/>
        <v>61.220833333333331</v>
      </c>
      <c r="H51" s="13">
        <f t="shared" si="8"/>
        <v>64.83093749999999</v>
      </c>
      <c r="I51" s="13">
        <f t="shared" si="10"/>
        <v>5.8968556455455001</v>
      </c>
      <c r="J51" s="13"/>
      <c r="K51" s="12">
        <f t="shared" si="2"/>
        <v>103.497</v>
      </c>
      <c r="L51" s="12">
        <f t="shared" si="6"/>
        <v>102.87522916666666</v>
      </c>
      <c r="M51" s="33">
        <f t="shared" si="11"/>
        <v>105.16249999999998</v>
      </c>
      <c r="N51" s="13">
        <f t="shared" si="7"/>
        <v>-2.1749871231031221</v>
      </c>
    </row>
    <row r="52" spans="1:14">
      <c r="B52" s="1">
        <v>12</v>
      </c>
      <c r="C52" s="38">
        <v>109.5</v>
      </c>
      <c r="D52" s="19">
        <v>58</v>
      </c>
      <c r="E52" s="19">
        <f t="shared" si="9"/>
        <v>71.662499999999994</v>
      </c>
      <c r="F52" s="13">
        <f t="shared" si="1"/>
        <v>23.556034482758605</v>
      </c>
      <c r="G52" s="13">
        <f t="shared" si="5"/>
        <v>57.75</v>
      </c>
      <c r="H52" s="13">
        <f t="shared" si="8"/>
        <v>60.309374999999989</v>
      </c>
      <c r="I52" s="13">
        <f t="shared" si="10"/>
        <v>4.4318181818181728</v>
      </c>
      <c r="J52" s="13"/>
      <c r="K52" s="12">
        <f t="shared" si="2"/>
        <v>100.83</v>
      </c>
      <c r="L52" s="12">
        <f t="shared" si="6"/>
        <v>100.67125</v>
      </c>
      <c r="M52" s="33">
        <f t="shared" si="11"/>
        <v>102.29166666666667</v>
      </c>
      <c r="N52" s="13">
        <f t="shared" si="7"/>
        <v>-1.5841140529531543</v>
      </c>
    </row>
    <row r="53" spans="1:14">
      <c r="A53">
        <v>2016</v>
      </c>
      <c r="B53" s="1">
        <v>1</v>
      </c>
      <c r="C53" s="38">
        <v>100.1</v>
      </c>
      <c r="D53" s="19">
        <v>57</v>
      </c>
      <c r="E53" s="19">
        <f t="shared" si="9"/>
        <v>56.857499999999987</v>
      </c>
      <c r="F53" s="13">
        <f t="shared" si="1"/>
        <v>-0.25000000000001421</v>
      </c>
      <c r="G53" s="13">
        <f t="shared" si="5"/>
        <v>54.441666666666663</v>
      </c>
      <c r="H53" s="13">
        <f t="shared" si="8"/>
        <v>56.142187499999999</v>
      </c>
      <c r="I53" s="13">
        <f t="shared" si="10"/>
        <v>3.123564977804989</v>
      </c>
      <c r="J53" s="13"/>
      <c r="K53" s="12">
        <f t="shared" si="2"/>
        <v>100.19499999999999</v>
      </c>
      <c r="L53" s="12">
        <f t="shared" si="6"/>
        <v>98.57045833333332</v>
      </c>
      <c r="M53" s="33">
        <f t="shared" si="11"/>
        <v>99.645833333333357</v>
      </c>
      <c r="N53" s="13">
        <f t="shared" si="7"/>
        <v>-1.0791971565963081</v>
      </c>
    </row>
    <row r="54" spans="1:14">
      <c r="B54" s="1">
        <v>2</v>
      </c>
      <c r="C54" s="38">
        <v>101</v>
      </c>
      <c r="D54" s="19">
        <v>56.4</v>
      </c>
      <c r="E54" s="19">
        <f t="shared" si="9"/>
        <v>58.274999999999999</v>
      </c>
      <c r="F54" s="13">
        <f t="shared" si="1"/>
        <v>3.3244680851063748</v>
      </c>
      <c r="G54" s="13">
        <f t="shared" si="5"/>
        <v>52.458333333333336</v>
      </c>
      <c r="H54" s="13">
        <f t="shared" si="8"/>
        <v>53.333437499999995</v>
      </c>
      <c r="I54" s="13">
        <f t="shared" si="10"/>
        <v>1.6681890389197633</v>
      </c>
      <c r="J54" s="13"/>
      <c r="K54" s="12">
        <f t="shared" si="2"/>
        <v>99.813999999999993</v>
      </c>
      <c r="L54" s="12">
        <f t="shared" si="6"/>
        <v>97.311041666666668</v>
      </c>
      <c r="M54" s="33">
        <f t="shared" si="11"/>
        <v>97.862500000000011</v>
      </c>
      <c r="N54" s="13">
        <f t="shared" si="7"/>
        <v>-0.56350321454422669</v>
      </c>
    </row>
    <row r="55" spans="1:14">
      <c r="B55" s="1">
        <v>3</v>
      </c>
      <c r="C55" s="38">
        <v>90.6</v>
      </c>
      <c r="D55" s="19">
        <v>54.1</v>
      </c>
      <c r="E55" s="19">
        <f t="shared" si="9"/>
        <v>41.894999999999989</v>
      </c>
      <c r="F55" s="13">
        <f t="shared" si="1"/>
        <v>-22.560073937153447</v>
      </c>
      <c r="G55" s="13">
        <f t="shared" si="5"/>
        <v>50.449999999999996</v>
      </c>
      <c r="H55" s="13">
        <f t="shared" si="8"/>
        <v>51.043124999999982</v>
      </c>
      <c r="I55" s="13">
        <f t="shared" si="10"/>
        <v>1.1756689791872788</v>
      </c>
      <c r="J55" s="13"/>
      <c r="K55" s="12">
        <f t="shared" si="2"/>
        <v>98.353499999999997</v>
      </c>
      <c r="L55" s="12">
        <f t="shared" si="6"/>
        <v>96.035749999999993</v>
      </c>
      <c r="M55" s="33">
        <f t="shared" si="11"/>
        <v>96.408333333333317</v>
      </c>
      <c r="N55" s="13">
        <f t="shared" si="7"/>
        <v>-0.38646382574118832</v>
      </c>
    </row>
    <row r="56" spans="1:14">
      <c r="B56" s="1">
        <v>4</v>
      </c>
      <c r="C56" s="38">
        <v>94</v>
      </c>
      <c r="D56" s="19">
        <v>37.9</v>
      </c>
      <c r="E56" s="19">
        <f t="shared" si="9"/>
        <v>47.25</v>
      </c>
      <c r="F56" s="13">
        <f t="shared" si="1"/>
        <v>24.670184696569919</v>
      </c>
      <c r="G56" s="13">
        <f t="shared" si="5"/>
        <v>47.774999999999999</v>
      </c>
      <c r="H56" s="13">
        <f t="shared" si="8"/>
        <v>48.962812500000005</v>
      </c>
      <c r="I56" s="13">
        <f t="shared" si="10"/>
        <v>2.4862637362637514</v>
      </c>
      <c r="J56" s="13"/>
      <c r="K56" s="12">
        <f t="shared" si="2"/>
        <v>88.066499999999991</v>
      </c>
      <c r="L56" s="12">
        <f t="shared" si="6"/>
        <v>94.337124999999972</v>
      </c>
      <c r="M56" s="33">
        <f t="shared" si="11"/>
        <v>95.087499999999991</v>
      </c>
      <c r="N56" s="13">
        <f t="shared" si="7"/>
        <v>-0.78914158012358371</v>
      </c>
    </row>
    <row r="57" spans="1:14">
      <c r="B57" s="1">
        <v>5</v>
      </c>
      <c r="C57" s="38">
        <v>95.3</v>
      </c>
      <c r="D57" s="19">
        <v>51.5</v>
      </c>
      <c r="E57" s="19">
        <f t="shared" si="9"/>
        <v>49.297499999999992</v>
      </c>
      <c r="F57" s="13">
        <f t="shared" si="1"/>
        <v>-4.2766990291262346</v>
      </c>
      <c r="G57" s="13">
        <f t="shared" si="5"/>
        <v>44.81666666666667</v>
      </c>
      <c r="H57" s="13">
        <f t="shared" si="8"/>
        <v>45.83250000000001</v>
      </c>
      <c r="I57" s="13">
        <f t="shared" si="10"/>
        <v>2.2666418743027208</v>
      </c>
      <c r="J57" s="13"/>
      <c r="K57" s="12">
        <f t="shared" si="2"/>
        <v>96.702500000000001</v>
      </c>
      <c r="L57" s="12">
        <f t="shared" si="6"/>
        <v>92.458583333333323</v>
      </c>
      <c r="M57" s="33">
        <f t="shared" si="11"/>
        <v>93.100000000000009</v>
      </c>
      <c r="N57" s="13">
        <f t="shared" si="7"/>
        <v>-0.68895452918012268</v>
      </c>
    </row>
    <row r="58" spans="1:14">
      <c r="B58" s="1">
        <v>6</v>
      </c>
      <c r="C58" s="38">
        <v>84.5</v>
      </c>
      <c r="D58" s="19">
        <v>20.5</v>
      </c>
      <c r="E58" s="19">
        <f t="shared" si="9"/>
        <v>32.287500000000001</v>
      </c>
      <c r="F58" s="13">
        <f t="shared" si="1"/>
        <v>57.500000000000028</v>
      </c>
      <c r="G58" s="13">
        <f t="shared" si="5"/>
        <v>41.470833333333324</v>
      </c>
      <c r="H58" s="13">
        <f t="shared" si="8"/>
        <v>41.455312499999998</v>
      </c>
      <c r="I58" s="13">
        <f t="shared" si="10"/>
        <v>-3.7425901738146194E-2</v>
      </c>
      <c r="J58" s="13"/>
      <c r="K58" s="12">
        <f t="shared" si="2"/>
        <v>77.017499999999998</v>
      </c>
      <c r="L58" s="12">
        <f t="shared" si="6"/>
        <v>90.333979166666651</v>
      </c>
      <c r="M58" s="33">
        <f t="shared" si="11"/>
        <v>90.32083333333334</v>
      </c>
      <c r="N58" s="13">
        <f t="shared" si="7"/>
        <v>1.4554597038312522E-2</v>
      </c>
    </row>
    <row r="59" spans="1:14">
      <c r="B59" s="1">
        <v>7</v>
      </c>
      <c r="C59" s="38">
        <v>88.9</v>
      </c>
      <c r="D59" s="19">
        <v>32.4</v>
      </c>
      <c r="E59" s="19">
        <f t="shared" si="9"/>
        <v>39.217500000000008</v>
      </c>
      <c r="F59" s="13">
        <f t="shared" si="1"/>
        <v>21.041666666666686</v>
      </c>
      <c r="G59" s="13">
        <f t="shared" si="5"/>
        <v>38.537500000000001</v>
      </c>
      <c r="H59" s="13">
        <f t="shared" si="8"/>
        <v>37.393124999999998</v>
      </c>
      <c r="I59" s="13">
        <f t="shared" si="10"/>
        <v>-2.9695102173208028</v>
      </c>
      <c r="J59" s="13"/>
      <c r="K59" s="12">
        <f t="shared" si="2"/>
        <v>84.573999999999998</v>
      </c>
      <c r="L59" s="12">
        <f t="shared" si="6"/>
        <v>88.471312499999996</v>
      </c>
      <c r="M59" s="33">
        <f t="shared" si="11"/>
        <v>87.741666666666674</v>
      </c>
      <c r="N59" s="13">
        <f t="shared" si="7"/>
        <v>0.83158419602999345</v>
      </c>
    </row>
    <row r="60" spans="1:14">
      <c r="B60" s="1">
        <v>8</v>
      </c>
      <c r="C60" s="38">
        <v>87.1</v>
      </c>
      <c r="D60" s="19">
        <v>50.2</v>
      </c>
      <c r="E60" s="19">
        <f t="shared" si="9"/>
        <v>36.382499999999993</v>
      </c>
      <c r="F60" s="13">
        <f t="shared" si="1"/>
        <v>-27.524900398406388</v>
      </c>
      <c r="G60" s="13">
        <f t="shared" si="5"/>
        <v>36</v>
      </c>
      <c r="H60" s="13">
        <f t="shared" si="8"/>
        <v>34.033125000000005</v>
      </c>
      <c r="I60" s="13">
        <f t="shared" si="10"/>
        <v>-5.463541666666643</v>
      </c>
      <c r="J60" s="13"/>
      <c r="K60" s="12">
        <f t="shared" si="2"/>
        <v>95.87700000000001</v>
      </c>
      <c r="L60" s="12">
        <f t="shared" si="6"/>
        <v>86.86</v>
      </c>
      <c r="M60" s="33">
        <f t="shared" si="11"/>
        <v>85.608333333333334</v>
      </c>
      <c r="N60" s="13">
        <f t="shared" si="7"/>
        <v>1.4620850773873144</v>
      </c>
    </row>
    <row r="61" spans="1:14">
      <c r="B61" s="1">
        <v>9</v>
      </c>
      <c r="C61" s="38">
        <v>88.7</v>
      </c>
      <c r="D61" s="19">
        <v>44.6</v>
      </c>
      <c r="E61" s="19">
        <f t="shared" si="9"/>
        <v>38.902500000000003</v>
      </c>
      <c r="F61" s="13">
        <f t="shared" si="1"/>
        <v>-12.774663677130036</v>
      </c>
      <c r="G61" s="13">
        <f t="shared" si="5"/>
        <v>33.233333333333334</v>
      </c>
      <c r="H61" s="13">
        <f t="shared" si="8"/>
        <v>31.230937499999996</v>
      </c>
      <c r="I61" s="13">
        <f t="shared" si="10"/>
        <v>-6.0252632898696135</v>
      </c>
      <c r="J61" s="13"/>
      <c r="K61" s="12">
        <f t="shared" si="2"/>
        <v>92.320999999999998</v>
      </c>
      <c r="L61" s="12">
        <f t="shared" si="6"/>
        <v>85.103166666666652</v>
      </c>
      <c r="M61" s="33">
        <f t="shared" si="11"/>
        <v>83.829166666666666</v>
      </c>
      <c r="N61" s="13">
        <f t="shared" si="7"/>
        <v>1.5197574432128675</v>
      </c>
    </row>
    <row r="62" spans="1:14">
      <c r="B62" s="1">
        <v>10</v>
      </c>
      <c r="C62" s="38">
        <v>85.6</v>
      </c>
      <c r="D62" s="19">
        <v>33.4</v>
      </c>
      <c r="E62" s="19">
        <f t="shared" si="9"/>
        <v>34.019999999999989</v>
      </c>
      <c r="F62" s="13">
        <f t="shared" si="1"/>
        <v>1.8562874251496737</v>
      </c>
      <c r="G62" s="13">
        <f t="shared" si="5"/>
        <v>31.483333333333331</v>
      </c>
      <c r="H62" s="13">
        <f t="shared" si="8"/>
        <v>29.268750000000001</v>
      </c>
      <c r="I62" s="13">
        <f t="shared" si="10"/>
        <v>-7.0341450502911584</v>
      </c>
      <c r="J62" s="13"/>
      <c r="K62" s="12">
        <f t="shared" si="2"/>
        <v>85.209000000000003</v>
      </c>
      <c r="L62" s="12">
        <f t="shared" si="6"/>
        <v>83.991916666666654</v>
      </c>
      <c r="M62" s="33">
        <f t="shared" si="11"/>
        <v>82.583333333333329</v>
      </c>
      <c r="N62" s="13">
        <f t="shared" si="7"/>
        <v>1.7056508577194762</v>
      </c>
    </row>
    <row r="63" spans="1:14">
      <c r="B63" s="1">
        <v>11</v>
      </c>
      <c r="C63" s="38">
        <v>76.900000000000006</v>
      </c>
      <c r="D63" s="19">
        <v>21.4</v>
      </c>
      <c r="E63" s="19">
        <f t="shared" si="9"/>
        <v>20.31750000000001</v>
      </c>
      <c r="F63" s="13">
        <f t="shared" si="1"/>
        <v>-5.0584112149532245</v>
      </c>
      <c r="G63" s="13">
        <f t="shared" si="5"/>
        <v>29.891666666666666</v>
      </c>
      <c r="H63" s="13">
        <f t="shared" si="8"/>
        <v>27.083437499999999</v>
      </c>
      <c r="I63" s="13">
        <f t="shared" si="10"/>
        <v>-9.3946891552829612</v>
      </c>
      <c r="J63" s="13"/>
      <c r="K63" s="12">
        <f t="shared" si="2"/>
        <v>77.588999999999999</v>
      </c>
      <c r="L63" s="12">
        <f t="shared" si="6"/>
        <v>82.981208333333328</v>
      </c>
      <c r="M63" s="33">
        <f t="shared" si="11"/>
        <v>81.195833333333312</v>
      </c>
      <c r="N63" s="13">
        <f t="shared" si="7"/>
        <v>2.1988505157284521</v>
      </c>
    </row>
    <row r="64" spans="1:14">
      <c r="B64" s="1">
        <v>12</v>
      </c>
      <c r="C64" s="38">
        <v>72.8</v>
      </c>
      <c r="D64" s="19">
        <v>18.5</v>
      </c>
      <c r="E64" s="19">
        <f t="shared" si="9"/>
        <v>13.859999999999996</v>
      </c>
      <c r="F64" s="13">
        <f t="shared" si="1"/>
        <v>-25.081081081081109</v>
      </c>
      <c r="G64" s="13">
        <f t="shared" si="5"/>
        <v>28.479166666666668</v>
      </c>
      <c r="H64" s="13">
        <f t="shared" si="8"/>
        <v>25.278749999999992</v>
      </c>
      <c r="I64" s="13">
        <f t="shared" si="10"/>
        <v>-11.237746891002232</v>
      </c>
      <c r="J64" s="13"/>
      <c r="K64" s="12">
        <f t="shared" si="2"/>
        <v>75.747500000000002</v>
      </c>
      <c r="L64" s="12">
        <f t="shared" si="6"/>
        <v>82.084270833333335</v>
      </c>
      <c r="M64" s="33">
        <f t="shared" si="11"/>
        <v>80.049999999999983</v>
      </c>
      <c r="N64" s="13">
        <f t="shared" si="7"/>
        <v>2.5412502602540314</v>
      </c>
    </row>
    <row r="65" spans="1:14">
      <c r="A65">
        <v>2017</v>
      </c>
      <c r="B65" s="1">
        <v>1</v>
      </c>
      <c r="C65" s="38">
        <v>74.900000000000006</v>
      </c>
      <c r="D65" s="19">
        <v>26.1</v>
      </c>
      <c r="E65" s="19">
        <f t="shared" si="9"/>
        <v>17.167500000000008</v>
      </c>
      <c r="F65" s="13">
        <f t="shared" si="1"/>
        <v>-34.224137931034463</v>
      </c>
      <c r="G65" s="13">
        <f t="shared" si="5"/>
        <v>27.816666666666663</v>
      </c>
      <c r="H65" s="13">
        <f t="shared" si="8"/>
        <v>24.202499999999997</v>
      </c>
      <c r="I65" s="13">
        <f t="shared" si="10"/>
        <v>-12.992810065907719</v>
      </c>
      <c r="J65" s="13"/>
      <c r="K65" s="12">
        <f t="shared" si="2"/>
        <v>80.573499999999996</v>
      </c>
      <c r="L65" s="12">
        <f t="shared" si="6"/>
        <v>81.663583333333335</v>
      </c>
      <c r="M65" s="33">
        <f t="shared" si="11"/>
        <v>79.366666666666674</v>
      </c>
      <c r="N65" s="13">
        <f t="shared" si="7"/>
        <v>2.8940571188576172</v>
      </c>
    </row>
    <row r="66" spans="1:14">
      <c r="B66" s="1">
        <v>2</v>
      </c>
      <c r="C66" s="38">
        <v>75</v>
      </c>
      <c r="D66" s="19">
        <v>26.4</v>
      </c>
      <c r="E66" s="19">
        <f t="shared" si="9"/>
        <v>17.324999999999999</v>
      </c>
      <c r="F66" s="13">
        <f t="shared" si="1"/>
        <v>-34.375</v>
      </c>
      <c r="G66" s="13">
        <f t="shared" si="5"/>
        <v>26.474999999999998</v>
      </c>
      <c r="H66" s="13">
        <f t="shared" si="8"/>
        <v>23.1328125</v>
      </c>
      <c r="I66" s="13">
        <f t="shared" si="10"/>
        <v>-12.623937677053817</v>
      </c>
      <c r="J66" s="13"/>
      <c r="K66" s="12">
        <f t="shared" si="2"/>
        <v>80.763999999999996</v>
      </c>
      <c r="L66" s="12">
        <f t="shared" si="6"/>
        <v>80.811625000000006</v>
      </c>
      <c r="M66" s="33">
        <f t="shared" si="11"/>
        <v>78.6875</v>
      </c>
      <c r="N66" s="13">
        <f t="shared" si="7"/>
        <v>2.6994440031771489</v>
      </c>
    </row>
    <row r="67" spans="1:14">
      <c r="B67" s="1">
        <v>3</v>
      </c>
      <c r="C67" s="38">
        <v>73.900000000000006</v>
      </c>
      <c r="D67" s="19">
        <v>17.7</v>
      </c>
      <c r="E67" s="19">
        <f t="shared" si="9"/>
        <v>15.592500000000008</v>
      </c>
      <c r="F67" s="13">
        <f t="shared" si="1"/>
        <v>-11.906779661016898</v>
      </c>
      <c r="G67" s="13">
        <f t="shared" si="5"/>
        <v>25.704166666666666</v>
      </c>
      <c r="H67" s="13">
        <f t="shared" si="8"/>
        <v>22.890000000000004</v>
      </c>
      <c r="I67" s="13">
        <f t="shared" si="10"/>
        <v>-10.94828983627815</v>
      </c>
      <c r="J67" s="13"/>
      <c r="K67" s="12">
        <f t="shared" si="2"/>
        <v>75.239499999999992</v>
      </c>
      <c r="L67" s="12">
        <f t="shared" si="6"/>
        <v>80.322145833333323</v>
      </c>
      <c r="M67" s="33">
        <f t="shared" si="11"/>
        <v>78.533333333333317</v>
      </c>
      <c r="N67" s="13">
        <f t="shared" si="7"/>
        <v>2.2777748302207073</v>
      </c>
    </row>
    <row r="68" spans="1:14">
      <c r="B68" s="1">
        <v>4</v>
      </c>
      <c r="C68" s="38">
        <v>80.8</v>
      </c>
      <c r="D68" s="19">
        <v>32.299999999999997</v>
      </c>
      <c r="E68" s="19">
        <f t="shared" si="9"/>
        <v>26.459999999999994</v>
      </c>
      <c r="F68" s="13">
        <f t="shared" si="1"/>
        <v>-18.080495356037162</v>
      </c>
      <c r="G68" s="13">
        <f t="shared" si="5"/>
        <v>24.825000000000003</v>
      </c>
      <c r="H68" s="13">
        <f t="shared" si="8"/>
        <v>22.47</v>
      </c>
      <c r="I68" s="13">
        <f t="shared" si="10"/>
        <v>-9.4864048338368718</v>
      </c>
      <c r="J68" s="13"/>
      <c r="K68" s="12">
        <f t="shared" si="2"/>
        <v>84.510499999999993</v>
      </c>
      <c r="L68" s="12">
        <f t="shared" si="6"/>
        <v>79.763874999999999</v>
      </c>
      <c r="M68" s="33">
        <f t="shared" si="11"/>
        <v>78.266666666666652</v>
      </c>
      <c r="N68" s="13">
        <f t="shared" si="7"/>
        <v>1.9129578364565702</v>
      </c>
    </row>
    <row r="69" spans="1:14">
      <c r="B69" s="1">
        <v>5</v>
      </c>
      <c r="C69" s="38">
        <v>75.2</v>
      </c>
      <c r="D69" s="19">
        <v>18.899999999999999</v>
      </c>
      <c r="E69" s="19">
        <f t="shared" ref="E69:E103" si="12">(C69-64)*1.575</f>
        <v>17.640000000000004</v>
      </c>
      <c r="F69" s="13">
        <f t="shared" si="1"/>
        <v>-6.666666666666643</v>
      </c>
      <c r="G69" s="13">
        <f t="shared" si="5"/>
        <v>23.329166666666666</v>
      </c>
      <c r="H69" s="13">
        <f t="shared" si="8"/>
        <v>21.400312499999998</v>
      </c>
      <c r="I69" s="13">
        <f t="shared" si="10"/>
        <v>-8.2679942846936996</v>
      </c>
      <c r="J69" s="13"/>
      <c r="K69" s="12">
        <f t="shared" si="2"/>
        <v>76.001499999999993</v>
      </c>
      <c r="L69" s="12">
        <f t="shared" si="6"/>
        <v>78.814020833333331</v>
      </c>
      <c r="M69" s="33">
        <f t="shared" si="11"/>
        <v>77.587499999999991</v>
      </c>
      <c r="N69" s="13">
        <f t="shared" si="7"/>
        <v>1.5808227270286466</v>
      </c>
    </row>
    <row r="70" spans="1:14">
      <c r="B70" s="1">
        <v>6</v>
      </c>
      <c r="C70" s="38">
        <v>77.099999999999994</v>
      </c>
      <c r="D70" s="19">
        <v>19.2</v>
      </c>
      <c r="E70" s="19">
        <f t="shared" si="12"/>
        <v>20.63249999999999</v>
      </c>
      <c r="F70" s="13">
        <f t="shared" ref="F70:F103" si="13">(E70/D70)*100-100</f>
        <v>7.4609374999999432</v>
      </c>
      <c r="G70" s="13">
        <f t="shared" si="5"/>
        <v>22.245833333333334</v>
      </c>
      <c r="H70" s="13">
        <f t="shared" si="8"/>
        <v>20.757187499999993</v>
      </c>
      <c r="I70" s="13">
        <f t="shared" si="10"/>
        <v>-6.6917962165199754</v>
      </c>
      <c r="J70" s="13"/>
      <c r="K70" s="12">
        <f t="shared" ref="K70:K97" si="14">D70*0.635+64</f>
        <v>76.192000000000007</v>
      </c>
      <c r="L70" s="12">
        <f t="shared" si="6"/>
        <v>78.126104166666664</v>
      </c>
      <c r="M70" s="33">
        <f t="shared" si="11"/>
        <v>77.17916666666666</v>
      </c>
      <c r="N70" s="13">
        <f t="shared" si="7"/>
        <v>1.2269340819521801</v>
      </c>
    </row>
    <row r="71" spans="1:14">
      <c r="B71" s="1">
        <v>7</v>
      </c>
      <c r="C71" s="38">
        <v>79.900000000000006</v>
      </c>
      <c r="D71" s="19">
        <v>17.8</v>
      </c>
      <c r="E71" s="19">
        <f t="shared" si="12"/>
        <v>25.042500000000008</v>
      </c>
      <c r="F71" s="13">
        <f t="shared" si="13"/>
        <v>40.688202247191043</v>
      </c>
      <c r="G71" s="13">
        <f t="shared" si="5"/>
        <v>21.012499999999996</v>
      </c>
      <c r="H71" s="13">
        <f t="shared" si="8"/>
        <v>20.054999999999996</v>
      </c>
      <c r="I71" s="13">
        <f t="shared" si="10"/>
        <v>-4.5568114217727498</v>
      </c>
      <c r="J71" s="13"/>
      <c r="K71" s="12">
        <f t="shared" si="14"/>
        <v>75.302999999999997</v>
      </c>
      <c r="L71" s="12">
        <f t="shared" si="6"/>
        <v>77.342937500000005</v>
      </c>
      <c r="M71" s="33">
        <f t="shared" si="11"/>
        <v>76.733333333333334</v>
      </c>
      <c r="N71" s="13">
        <f t="shared" si="7"/>
        <v>0.79444504778453506</v>
      </c>
    </row>
    <row r="72" spans="1:14">
      <c r="B72" s="1">
        <v>8</v>
      </c>
      <c r="C72" s="38">
        <v>79.8</v>
      </c>
      <c r="D72" s="19">
        <v>32.6</v>
      </c>
      <c r="E72" s="19">
        <f t="shared" si="12"/>
        <v>24.884999999999994</v>
      </c>
      <c r="F72" s="13">
        <f t="shared" si="13"/>
        <v>-23.665644171779164</v>
      </c>
      <c r="G72" s="13">
        <f t="shared" si="5"/>
        <v>19.554166666666664</v>
      </c>
      <c r="H72" s="13">
        <f t="shared" si="8"/>
        <v>19.267499999999995</v>
      </c>
      <c r="I72" s="13">
        <f t="shared" si="10"/>
        <v>-1.4660132111655741</v>
      </c>
      <c r="J72" s="13"/>
      <c r="K72" s="12">
        <f t="shared" si="14"/>
        <v>84.700999999999993</v>
      </c>
      <c r="L72" s="12">
        <f t="shared" si="6"/>
        <v>76.416895833333328</v>
      </c>
      <c r="M72" s="33">
        <f t="shared" si="11"/>
        <v>76.233333333333334</v>
      </c>
      <c r="N72" s="13">
        <f t="shared" si="7"/>
        <v>0.24079033668560612</v>
      </c>
    </row>
    <row r="73" spans="1:14">
      <c r="B73" s="1">
        <v>9</v>
      </c>
      <c r="C73" s="38">
        <v>92.3</v>
      </c>
      <c r="D73" s="19">
        <v>43.7</v>
      </c>
      <c r="E73" s="19">
        <f t="shared" si="12"/>
        <v>44.572499999999991</v>
      </c>
      <c r="F73" s="13">
        <f t="shared" si="13"/>
        <v>1.9965675057207903</v>
      </c>
      <c r="G73" s="13">
        <f t="shared" si="5"/>
        <v>18.266666666666666</v>
      </c>
      <c r="H73" s="13">
        <f t="shared" si="8"/>
        <v>18.539062499999996</v>
      </c>
      <c r="I73" s="13">
        <f t="shared" si="10"/>
        <v>1.4912180656934169</v>
      </c>
      <c r="J73" s="13"/>
      <c r="K73" s="12">
        <f t="shared" si="14"/>
        <v>91.749499999999998</v>
      </c>
      <c r="L73" s="12">
        <f t="shared" si="6"/>
        <v>75.599333333333348</v>
      </c>
      <c r="M73" s="33">
        <f t="shared" si="11"/>
        <v>75.770833333333329</v>
      </c>
      <c r="N73" s="13">
        <f t="shared" si="7"/>
        <v>-0.22634039043164478</v>
      </c>
    </row>
    <row r="74" spans="1:14">
      <c r="B74" s="1">
        <v>10</v>
      </c>
      <c r="C74" s="38">
        <v>75.599999999999994</v>
      </c>
      <c r="D74" s="19">
        <v>13.2</v>
      </c>
      <c r="E74" s="19">
        <f t="shared" si="12"/>
        <v>18.269999999999989</v>
      </c>
      <c r="F74" s="13">
        <f t="shared" si="13"/>
        <v>38.40909090909085</v>
      </c>
      <c r="G74" s="13">
        <f t="shared" si="5"/>
        <v>16.658333333333331</v>
      </c>
      <c r="H74" s="13">
        <f t="shared" si="8"/>
        <v>17.4496875</v>
      </c>
      <c r="I74" s="13">
        <f t="shared" si="10"/>
        <v>4.7505002501250715</v>
      </c>
      <c r="J74" s="13"/>
      <c r="K74" s="12">
        <f t="shared" si="14"/>
        <v>72.382000000000005</v>
      </c>
      <c r="L74" s="12">
        <f t="shared" si="6"/>
        <v>74.578041666666664</v>
      </c>
      <c r="M74" s="33">
        <f t="shared" si="11"/>
        <v>75.07916666666668</v>
      </c>
      <c r="N74" s="13">
        <f t="shared" si="7"/>
        <v>-0.66746212331429433</v>
      </c>
    </row>
    <row r="75" spans="1:14">
      <c r="B75" s="1">
        <v>11</v>
      </c>
      <c r="C75" s="38">
        <v>70.599999999999994</v>
      </c>
      <c r="D75" s="19">
        <v>5.7</v>
      </c>
      <c r="E75" s="19">
        <f t="shared" si="12"/>
        <v>10.394999999999991</v>
      </c>
      <c r="F75" s="13">
        <f t="shared" si="13"/>
        <v>82.36842105263139</v>
      </c>
      <c r="G75" s="13">
        <f t="shared" si="5"/>
        <v>15.441666666666668</v>
      </c>
      <c r="H75" s="13">
        <f t="shared" si="8"/>
        <v>16.59</v>
      </c>
      <c r="I75" s="13">
        <f t="shared" ref="I75:I97" si="15">H75/G75*100-100</f>
        <v>7.4365893146249249</v>
      </c>
      <c r="J75" s="13"/>
      <c r="K75" s="12">
        <f t="shared" si="14"/>
        <v>67.619500000000002</v>
      </c>
      <c r="L75" s="12">
        <f t="shared" si="6"/>
        <v>73.805458333333334</v>
      </c>
      <c r="M75" s="33">
        <f t="shared" ref="M75:M97" si="16">(C69/2+C70+C71+C72+C73+C74+C75+C76+C77+C78+C79+C80+C81/2)/12</f>
        <v>74.533333333333346</v>
      </c>
      <c r="N75" s="13">
        <f t="shared" si="7"/>
        <v>-0.97657647584973972</v>
      </c>
    </row>
    <row r="76" spans="1:14">
      <c r="B76" s="1">
        <v>12</v>
      </c>
      <c r="C76" s="38">
        <v>69.3</v>
      </c>
      <c r="D76" s="19">
        <v>8.1999999999999993</v>
      </c>
      <c r="E76" s="19">
        <f t="shared" si="12"/>
        <v>8.3474999999999948</v>
      </c>
      <c r="F76" s="13">
        <f t="shared" si="13"/>
        <v>1.7987804878048195</v>
      </c>
      <c r="G76" s="13">
        <f t="shared" ref="G76:G97" si="17">(D70/2+D71+D72+D73+D74+D75+D76+D77+D78+D79+D80+D81+D82/2)/12</f>
        <v>15.050000000000002</v>
      </c>
      <c r="H76" s="13">
        <f t="shared" ref="H76:H97" si="18">(E70/2+E71+E72+E73+E74+E75+E76+E77+E78+E79+E80+E81+E82/2)/12</f>
        <v>16.248750000000001</v>
      </c>
      <c r="I76" s="13">
        <f t="shared" si="15"/>
        <v>7.965116279069747</v>
      </c>
      <c r="J76" s="13"/>
      <c r="K76" s="12">
        <f t="shared" si="14"/>
        <v>69.206999999999994</v>
      </c>
      <c r="L76" s="12">
        <f t="shared" ref="L76:L97" si="19">(K70/2+K71+K72+K73+K74+K75+K76+K77+K78+K79+K80+K81+K82/2)/12</f>
        <v>73.556749999999994</v>
      </c>
      <c r="M76" s="33">
        <f t="shared" si="16"/>
        <v>74.316666666666677</v>
      </c>
      <c r="N76" s="13">
        <f t="shared" ref="N76:N97" si="20">(L76/M76)*100-100</f>
        <v>-1.0225386858040082</v>
      </c>
    </row>
    <row r="77" spans="1:14">
      <c r="A77">
        <v>2018</v>
      </c>
      <c r="B77" s="1">
        <v>1</v>
      </c>
      <c r="C77" s="38">
        <v>67.7</v>
      </c>
      <c r="D77" s="19">
        <v>6.8</v>
      </c>
      <c r="E77" s="19">
        <f t="shared" si="12"/>
        <v>5.8275000000000041</v>
      </c>
      <c r="F77" s="13">
        <f t="shared" si="13"/>
        <v>-14.301470588235233</v>
      </c>
      <c r="G77" s="13">
        <f t="shared" si="17"/>
        <v>14.225000000000001</v>
      </c>
      <c r="H77" s="13">
        <f t="shared" si="18"/>
        <v>15.592499999999999</v>
      </c>
      <c r="I77" s="13">
        <f t="shared" si="15"/>
        <v>9.6133567662565582</v>
      </c>
      <c r="J77" s="13"/>
      <c r="K77" s="12">
        <f t="shared" si="14"/>
        <v>68.317999999999998</v>
      </c>
      <c r="L77" s="12">
        <f t="shared" si="19"/>
        <v>73.032875000000004</v>
      </c>
      <c r="M77" s="33">
        <f t="shared" si="16"/>
        <v>73.900000000000006</v>
      </c>
      <c r="N77" s="13">
        <f t="shared" si="20"/>
        <v>-1.1733761840324775</v>
      </c>
    </row>
    <row r="78" spans="1:14">
      <c r="B78" s="1">
        <v>2</v>
      </c>
      <c r="C78" s="38">
        <v>70.2</v>
      </c>
      <c r="D78" s="19">
        <v>10.7</v>
      </c>
      <c r="E78" s="19">
        <f t="shared" si="12"/>
        <v>9.7650000000000041</v>
      </c>
      <c r="F78" s="13">
        <f t="shared" si="13"/>
        <v>-8.7383177570093125</v>
      </c>
      <c r="G78" s="13">
        <f t="shared" si="17"/>
        <v>12.554166666666667</v>
      </c>
      <c r="H78" s="13">
        <f t="shared" si="18"/>
        <v>14.503124999999995</v>
      </c>
      <c r="I78" s="13">
        <f t="shared" si="15"/>
        <v>15.524394291403866</v>
      </c>
      <c r="J78" s="13"/>
      <c r="K78" s="12">
        <f t="shared" si="14"/>
        <v>70.794499999999999</v>
      </c>
      <c r="L78" s="12">
        <f t="shared" si="19"/>
        <v>71.971895833333321</v>
      </c>
      <c r="M78" s="33">
        <f t="shared" si="16"/>
        <v>73.208333333333329</v>
      </c>
      <c r="N78" s="13">
        <f t="shared" si="20"/>
        <v>-1.688929994308495</v>
      </c>
    </row>
    <row r="79" spans="1:14">
      <c r="B79" s="1">
        <v>3</v>
      </c>
      <c r="C79" s="38">
        <v>67.599999999999994</v>
      </c>
      <c r="D79" s="19">
        <v>2.5</v>
      </c>
      <c r="E79" s="19">
        <f t="shared" si="12"/>
        <v>5.669999999999991</v>
      </c>
      <c r="F79" s="13">
        <f t="shared" si="13"/>
        <v>126.79999999999961</v>
      </c>
      <c r="G79" s="13">
        <f t="shared" si="17"/>
        <v>9.875</v>
      </c>
      <c r="H79" s="13">
        <f t="shared" si="18"/>
        <v>12.383437499999998</v>
      </c>
      <c r="I79" s="13">
        <f t="shared" si="15"/>
        <v>25.401898734177195</v>
      </c>
      <c r="J79" s="13"/>
      <c r="K79" s="12">
        <f t="shared" si="14"/>
        <v>65.587500000000006</v>
      </c>
      <c r="L79" s="12">
        <f t="shared" si="19"/>
        <v>70.270624999999981</v>
      </c>
      <c r="M79" s="33">
        <f t="shared" si="16"/>
        <v>71.862499999999997</v>
      </c>
      <c r="N79" s="13">
        <f t="shared" si="20"/>
        <v>-2.2151678552792049</v>
      </c>
    </row>
    <row r="80" spans="1:14">
      <c r="B80" s="1">
        <v>4</v>
      </c>
      <c r="C80" s="38">
        <v>70.5</v>
      </c>
      <c r="D80" s="19">
        <v>8.9</v>
      </c>
      <c r="E80" s="19">
        <f t="shared" si="12"/>
        <v>10.237499999999999</v>
      </c>
      <c r="F80" s="13">
        <f t="shared" si="13"/>
        <v>15.028089887640434</v>
      </c>
      <c r="G80" s="13">
        <f t="shared" si="17"/>
        <v>7.8458333333333323</v>
      </c>
      <c r="H80" s="13">
        <f t="shared" si="18"/>
        <v>10.427812499999996</v>
      </c>
      <c r="I80" s="13">
        <f t="shared" si="15"/>
        <v>32.90892193308548</v>
      </c>
      <c r="J80" s="13"/>
      <c r="K80" s="12">
        <f t="shared" si="14"/>
        <v>69.651499999999999</v>
      </c>
      <c r="L80" s="12">
        <f t="shared" si="19"/>
        <v>68.982104166666659</v>
      </c>
      <c r="M80" s="33">
        <f t="shared" si="16"/>
        <v>70.620833333333323</v>
      </c>
      <c r="N80" s="13">
        <f t="shared" si="20"/>
        <v>-2.320461384152452</v>
      </c>
    </row>
    <row r="81" spans="2:14">
      <c r="B81" s="1">
        <v>5</v>
      </c>
      <c r="C81" s="38">
        <v>72.400000000000006</v>
      </c>
      <c r="D81" s="40">
        <v>13.1</v>
      </c>
      <c r="E81" s="19">
        <f t="shared" si="12"/>
        <v>13.230000000000009</v>
      </c>
      <c r="F81" s="13">
        <f t="shared" si="13"/>
        <v>0.99236641221381205</v>
      </c>
      <c r="G81" s="13">
        <f t="shared" si="17"/>
        <v>7.4666666666666659</v>
      </c>
      <c r="H81" s="13">
        <f t="shared" si="18"/>
        <v>9.791249999999998</v>
      </c>
      <c r="I81" s="13">
        <f t="shared" si="15"/>
        <v>31.1328125</v>
      </c>
      <c r="J81" s="13"/>
      <c r="K81" s="12">
        <f t="shared" si="14"/>
        <v>72.3185</v>
      </c>
      <c r="L81" s="12">
        <f t="shared" si="19"/>
        <v>68.74133333333333</v>
      </c>
      <c r="M81" s="33">
        <f t="shared" si="16"/>
        <v>70.216666666666669</v>
      </c>
      <c r="N81" s="13">
        <f t="shared" si="20"/>
        <v>-2.1011155945881939</v>
      </c>
    </row>
    <row r="82" spans="2:14">
      <c r="B82" s="1">
        <v>6</v>
      </c>
      <c r="C82" s="38">
        <v>74.7</v>
      </c>
      <c r="D82" s="40">
        <v>15.6</v>
      </c>
      <c r="E82" s="19">
        <f t="shared" si="12"/>
        <v>16.852500000000003</v>
      </c>
      <c r="F82" s="13">
        <f t="shared" si="13"/>
        <v>8.0288461538461746</v>
      </c>
      <c r="G82" s="13">
        <f t="shared" si="17"/>
        <v>7.2208333333333341</v>
      </c>
      <c r="H82" s="13">
        <f t="shared" si="18"/>
        <v>9.4828124999999979</v>
      </c>
      <c r="I82" s="13">
        <f t="shared" si="15"/>
        <v>31.325735718407344</v>
      </c>
      <c r="J82" s="13"/>
      <c r="K82" s="12">
        <f t="shared" si="14"/>
        <v>73.906000000000006</v>
      </c>
      <c r="L82" s="12">
        <f t="shared" si="19"/>
        <v>68.585229166666664</v>
      </c>
      <c r="M82" s="33">
        <f t="shared" si="16"/>
        <v>70.020833333333329</v>
      </c>
      <c r="N82" s="13">
        <f t="shared" si="20"/>
        <v>-2.0502529009223451</v>
      </c>
    </row>
    <row r="83" spans="2:14">
      <c r="B83" s="1">
        <v>7</v>
      </c>
      <c r="C83" s="38">
        <v>72.3</v>
      </c>
      <c r="D83" s="40">
        <v>1.6</v>
      </c>
      <c r="E83" s="19">
        <f t="shared" si="12"/>
        <v>13.072499999999994</v>
      </c>
      <c r="F83" s="13">
        <f t="shared" si="13"/>
        <v>717.03124999999966</v>
      </c>
      <c r="G83" s="13">
        <f t="shared" si="17"/>
        <v>7.0458333333333334</v>
      </c>
      <c r="H83" s="13">
        <f t="shared" si="18"/>
        <v>9.4828124999999979</v>
      </c>
      <c r="I83" s="13">
        <f t="shared" si="15"/>
        <v>34.587522176227054</v>
      </c>
      <c r="J83" s="13"/>
      <c r="K83" s="12">
        <f t="shared" si="14"/>
        <v>65.016000000000005</v>
      </c>
      <c r="L83" s="12">
        <f t="shared" si="19"/>
        <v>68.474104166666663</v>
      </c>
      <c r="M83" s="33">
        <f t="shared" si="16"/>
        <v>70.020833333333329</v>
      </c>
      <c r="N83" s="13">
        <f t="shared" si="20"/>
        <v>-2.2089556679559621</v>
      </c>
    </row>
    <row r="84" spans="2:14">
      <c r="B84" s="1">
        <v>8</v>
      </c>
      <c r="C84" s="38">
        <v>70.8</v>
      </c>
      <c r="D84" s="40">
        <v>8.6999999999999993</v>
      </c>
      <c r="E84" s="19">
        <f t="shared" si="12"/>
        <v>10.709999999999996</v>
      </c>
      <c r="F84" s="13">
        <f t="shared" si="13"/>
        <v>23.103448275862036</v>
      </c>
      <c r="G84" s="13">
        <f t="shared" si="17"/>
        <v>6.6708333333333334</v>
      </c>
      <c r="H84" s="13">
        <f t="shared" si="18"/>
        <v>9.4959374999999984</v>
      </c>
      <c r="I84" s="13">
        <f t="shared" si="15"/>
        <v>42.350093691442822</v>
      </c>
      <c r="J84" s="13"/>
      <c r="K84" s="12">
        <f t="shared" si="14"/>
        <v>69.524500000000003</v>
      </c>
      <c r="L84" s="12">
        <f t="shared" si="19"/>
        <v>68.235979166666667</v>
      </c>
      <c r="M84" s="33">
        <f t="shared" si="16"/>
        <v>70.029166666666683</v>
      </c>
      <c r="N84" s="13">
        <f t="shared" si="20"/>
        <v>-2.5606294996132704</v>
      </c>
    </row>
    <row r="85" spans="2:14">
      <c r="B85" s="1">
        <v>9</v>
      </c>
      <c r="C85" s="38">
        <v>69</v>
      </c>
      <c r="D85" s="18">
        <v>3.3</v>
      </c>
      <c r="E85" s="19">
        <f t="shared" si="12"/>
        <v>7.875</v>
      </c>
      <c r="F85" s="13">
        <f t="shared" si="13"/>
        <v>138.63636363636368</v>
      </c>
      <c r="G85" s="13">
        <f t="shared" si="17"/>
        <v>6.5458333333333334</v>
      </c>
      <c r="H85" s="13">
        <f t="shared" si="18"/>
        <v>9.6206249999999986</v>
      </c>
      <c r="I85" s="13">
        <f t="shared" si="15"/>
        <v>46.973265436027987</v>
      </c>
      <c r="J85" s="13"/>
      <c r="K85" s="12">
        <f t="shared" si="14"/>
        <v>66.095500000000001</v>
      </c>
      <c r="L85" s="12">
        <f t="shared" si="19"/>
        <v>68.156604166666682</v>
      </c>
      <c r="M85" s="33">
        <f t="shared" si="16"/>
        <v>70.108333333333334</v>
      </c>
      <c r="N85" s="13">
        <f t="shared" si="20"/>
        <v>-2.7838761440627309</v>
      </c>
    </row>
    <row r="86" spans="2:14">
      <c r="B86" s="1">
        <v>10</v>
      </c>
      <c r="C86" s="37">
        <v>69.099999999999994</v>
      </c>
      <c r="D86" s="18">
        <v>4.9000000000000004</v>
      </c>
      <c r="E86" s="19">
        <f t="shared" si="12"/>
        <v>8.03249999999999</v>
      </c>
      <c r="F86" s="13">
        <f t="shared" si="13"/>
        <v>63.928571428571189</v>
      </c>
      <c r="G86" s="13">
        <f t="shared" si="17"/>
        <v>6.8416666666666659</v>
      </c>
      <c r="H86" s="13">
        <f t="shared" si="18"/>
        <v>9.9881250000000001</v>
      </c>
      <c r="I86" s="13">
        <f t="shared" si="15"/>
        <v>45.989646772229008</v>
      </c>
      <c r="J86" s="13"/>
      <c r="K86" s="12">
        <f t="shared" si="14"/>
        <v>67.111500000000007</v>
      </c>
      <c r="L86" s="12">
        <f t="shared" si="19"/>
        <v>68.34445833333335</v>
      </c>
      <c r="M86" s="33">
        <f t="shared" si="16"/>
        <v>70.341666666666669</v>
      </c>
      <c r="N86" s="13">
        <f t="shared" si="20"/>
        <v>-2.8392962919085249</v>
      </c>
    </row>
    <row r="87" spans="2:14">
      <c r="B87" s="1">
        <v>11</v>
      </c>
      <c r="C87" s="37">
        <v>67.400000000000006</v>
      </c>
      <c r="D87" s="18">
        <v>4.9000000000000004</v>
      </c>
      <c r="E87" s="19">
        <f t="shared" si="12"/>
        <v>5.3550000000000084</v>
      </c>
      <c r="F87" s="13">
        <f t="shared" si="13"/>
        <v>9.2857142857144481</v>
      </c>
      <c r="G87" s="13">
        <f t="shared" si="17"/>
        <v>6.7166666666666659</v>
      </c>
      <c r="H87" s="13">
        <f t="shared" si="18"/>
        <v>10.171875000000002</v>
      </c>
      <c r="I87" s="13">
        <f t="shared" si="15"/>
        <v>51.442307692307736</v>
      </c>
      <c r="J87" s="13"/>
      <c r="K87" s="12">
        <f t="shared" si="14"/>
        <v>67.111500000000007</v>
      </c>
      <c r="L87" s="12">
        <f t="shared" si="19"/>
        <v>68.265083333333337</v>
      </c>
      <c r="M87" s="33">
        <f t="shared" si="16"/>
        <v>70.458333333333329</v>
      </c>
      <c r="N87" s="13">
        <f t="shared" si="20"/>
        <v>-3.1128326434062643</v>
      </c>
    </row>
    <row r="88" spans="2:14">
      <c r="B88" s="1">
        <v>12</v>
      </c>
      <c r="C88" s="37">
        <v>67.8</v>
      </c>
      <c r="D88" s="18">
        <v>3.1</v>
      </c>
      <c r="E88" s="19">
        <f t="shared" si="12"/>
        <v>5.984999999999995</v>
      </c>
      <c r="F88" s="13">
        <f t="shared" si="13"/>
        <v>93.064516129032086</v>
      </c>
      <c r="G88" s="13">
        <f t="shared" si="17"/>
        <v>5.9833333333333334</v>
      </c>
      <c r="H88" s="13">
        <f t="shared" si="18"/>
        <v>9.9093749999999989</v>
      </c>
      <c r="I88" s="13">
        <f t="shared" si="15"/>
        <v>65.616295264623943</v>
      </c>
      <c r="J88" s="13"/>
      <c r="K88" s="12">
        <f t="shared" si="14"/>
        <v>65.968500000000006</v>
      </c>
      <c r="L88" s="12">
        <f t="shared" si="19"/>
        <v>67.799416666666659</v>
      </c>
      <c r="M88" s="33">
        <f t="shared" si="16"/>
        <v>70.291666666666643</v>
      </c>
      <c r="N88" s="13">
        <f t="shared" si="20"/>
        <v>-3.5455838767041854</v>
      </c>
    </row>
    <row r="89" spans="2:14">
      <c r="B89" s="1">
        <v>1</v>
      </c>
      <c r="C89" s="37">
        <v>69.2</v>
      </c>
      <c r="D89" s="40">
        <v>7.7</v>
      </c>
      <c r="E89" s="19">
        <f t="shared" si="12"/>
        <v>8.1900000000000048</v>
      </c>
      <c r="F89" s="13">
        <f t="shared" si="13"/>
        <v>6.3636363636364166</v>
      </c>
      <c r="G89" s="13">
        <f t="shared" si="17"/>
        <v>5.354166666666667</v>
      </c>
      <c r="H89" s="13">
        <f t="shared" si="18"/>
        <v>9.4237500000000001</v>
      </c>
      <c r="I89" s="13">
        <f t="shared" si="15"/>
        <v>76.007782101167294</v>
      </c>
      <c r="J89" s="13"/>
      <c r="K89" s="12">
        <f t="shared" si="14"/>
        <v>68.889499999999998</v>
      </c>
      <c r="L89" s="12">
        <f t="shared" si="19"/>
        <v>67.399895833333332</v>
      </c>
      <c r="M89" s="33">
        <f t="shared" si="16"/>
        <v>69.98333333333332</v>
      </c>
      <c r="N89" s="13">
        <f t="shared" si="20"/>
        <v>-3.6915039295070073</v>
      </c>
    </row>
    <row r="90" spans="2:14">
      <c r="B90" s="1">
        <v>2</v>
      </c>
      <c r="C90" s="37">
        <v>68.900000000000006</v>
      </c>
      <c r="D90" s="40">
        <v>0.8</v>
      </c>
      <c r="E90" s="19">
        <f t="shared" si="12"/>
        <v>7.7175000000000091</v>
      </c>
      <c r="F90" s="13">
        <f t="shared" si="13"/>
        <v>864.68750000000102</v>
      </c>
      <c r="G90" s="13">
        <f t="shared" si="17"/>
        <v>4.9833333333333334</v>
      </c>
      <c r="H90" s="13">
        <f t="shared" si="18"/>
        <v>9.0890625000000007</v>
      </c>
      <c r="I90" s="13">
        <f t="shared" si="15"/>
        <v>82.389214046822758</v>
      </c>
      <c r="J90" s="13"/>
      <c r="K90" s="12">
        <f t="shared" si="14"/>
        <v>64.507999999999996</v>
      </c>
      <c r="L90" s="12">
        <f t="shared" si="19"/>
        <v>67.164416666666682</v>
      </c>
      <c r="M90" s="33">
        <f t="shared" si="16"/>
        <v>69.770833333333314</v>
      </c>
      <c r="N90" s="13">
        <f t="shared" si="20"/>
        <v>-3.7356822932218137</v>
      </c>
    </row>
    <row r="91" spans="2:14">
      <c r="B91" s="1">
        <v>3</v>
      </c>
      <c r="C91" s="37">
        <v>70.8</v>
      </c>
      <c r="D91" s="40">
        <v>9.4</v>
      </c>
      <c r="E91" s="19">
        <f t="shared" si="12"/>
        <v>10.709999999999996</v>
      </c>
      <c r="F91" s="13">
        <f t="shared" si="13"/>
        <v>13.936170212765902</v>
      </c>
      <c r="G91" s="13">
        <f t="shared" si="17"/>
        <v>4.55</v>
      </c>
      <c r="H91" s="13">
        <f t="shared" si="18"/>
        <v>8.9315625000000001</v>
      </c>
      <c r="I91" s="13">
        <f t="shared" si="15"/>
        <v>96.298076923076934</v>
      </c>
      <c r="J91" s="13"/>
      <c r="K91" s="12">
        <f t="shared" si="14"/>
        <v>69.968999999999994</v>
      </c>
      <c r="L91" s="12">
        <f t="shared" si="19"/>
        <v>66.88924999999999</v>
      </c>
      <c r="M91" s="33">
        <f t="shared" si="16"/>
        <v>69.670833333333334</v>
      </c>
      <c r="N91" s="13">
        <f t="shared" si="20"/>
        <v>-3.9924645655164284</v>
      </c>
    </row>
    <row r="92" spans="2:14">
      <c r="B92" s="1">
        <v>4</v>
      </c>
      <c r="C92" s="37">
        <v>72.900000000000006</v>
      </c>
      <c r="D92" s="40">
        <v>9.1</v>
      </c>
      <c r="E92" s="19">
        <f t="shared" si="12"/>
        <v>14.017500000000009</v>
      </c>
      <c r="F92" s="13">
        <f t="shared" si="13"/>
        <v>54.038461538461632</v>
      </c>
      <c r="G92" s="13">
        <f t="shared" si="17"/>
        <v>4.2708333333333339</v>
      </c>
      <c r="H92" s="13">
        <f t="shared" si="18"/>
        <v>8.7740625000000012</v>
      </c>
      <c r="I92" s="13">
        <f t="shared" si="15"/>
        <v>105.44146341463417</v>
      </c>
      <c r="J92" s="13"/>
      <c r="K92" s="12">
        <f t="shared" si="14"/>
        <v>69.778499999999994</v>
      </c>
      <c r="L92" s="12">
        <f t="shared" si="19"/>
        <v>64.034729166666665</v>
      </c>
      <c r="M92" s="33">
        <f t="shared" si="16"/>
        <v>69.57083333333334</v>
      </c>
      <c r="N92" s="13">
        <f t="shared" si="20"/>
        <v>-7.9575073366473248</v>
      </c>
    </row>
    <row r="93" spans="2:14">
      <c r="B93" s="1">
        <v>5</v>
      </c>
      <c r="C93" s="37">
        <v>72.8</v>
      </c>
      <c r="D93" s="40">
        <v>9.9</v>
      </c>
      <c r="E93" s="19">
        <f t="shared" si="12"/>
        <v>13.859999999999996</v>
      </c>
      <c r="F93" s="13">
        <f t="shared" si="13"/>
        <v>39.999999999999943</v>
      </c>
      <c r="G93" s="13">
        <f t="shared" si="17"/>
        <v>3.9000000000000004</v>
      </c>
      <c r="H93" s="13">
        <f t="shared" si="18"/>
        <v>8.721562500000001</v>
      </c>
      <c r="I93" s="13">
        <f t="shared" si="15"/>
        <v>123.62980769230768</v>
      </c>
      <c r="J93" s="13"/>
      <c r="K93" s="12">
        <f t="shared" si="14"/>
        <v>70.286500000000004</v>
      </c>
      <c r="L93" s="12">
        <f t="shared" si="19"/>
        <v>58.44210416666666</v>
      </c>
      <c r="M93" s="33">
        <f t="shared" si="16"/>
        <v>69.537500000000009</v>
      </c>
      <c r="N93" s="13">
        <f t="shared" si="20"/>
        <v>-15.955988974773831</v>
      </c>
    </row>
    <row r="94" spans="2:14">
      <c r="B94" s="1">
        <v>6</v>
      </c>
      <c r="C94" s="37">
        <v>70.3</v>
      </c>
      <c r="D94" s="40">
        <v>1.2</v>
      </c>
      <c r="E94" s="19">
        <f t="shared" si="12"/>
        <v>9.9224999999999959</v>
      </c>
      <c r="F94" s="13">
        <f t="shared" si="13"/>
        <v>726.87499999999977</v>
      </c>
      <c r="G94" s="13">
        <f t="shared" si="17"/>
        <v>3.6541666666666668</v>
      </c>
      <c r="H94" s="13">
        <f t="shared" si="18"/>
        <v>8.8593750000000018</v>
      </c>
      <c r="I94" s="13">
        <f t="shared" si="15"/>
        <v>142.44583808437858</v>
      </c>
      <c r="J94" s="13"/>
      <c r="K94" s="12">
        <f t="shared" si="14"/>
        <v>64.762</v>
      </c>
      <c r="L94" s="12">
        <f t="shared" si="19"/>
        <v>52.897104166666658</v>
      </c>
      <c r="M94" s="33">
        <f t="shared" si="16"/>
        <v>69.625000000000014</v>
      </c>
      <c r="N94" s="13">
        <f t="shared" si="20"/>
        <v>-24.025703171753463</v>
      </c>
    </row>
    <row r="95" spans="2:14">
      <c r="B95" s="1">
        <v>7</v>
      </c>
      <c r="C95" s="37">
        <v>69.3</v>
      </c>
      <c r="D95" s="18">
        <v>0.9</v>
      </c>
      <c r="E95" s="19">
        <f t="shared" si="12"/>
        <v>8.3474999999999948</v>
      </c>
      <c r="F95" s="13">
        <f t="shared" si="13"/>
        <v>827.49999999999932</v>
      </c>
      <c r="G95" s="13">
        <f t="shared" si="17"/>
        <v>3.5375000000000001</v>
      </c>
      <c r="H95" s="13">
        <f t="shared" si="18"/>
        <v>8.9578125000000011</v>
      </c>
      <c r="I95" s="13">
        <f t="shared" si="15"/>
        <v>153.22438162544171</v>
      </c>
      <c r="J95" s="13"/>
      <c r="K95" s="12">
        <f t="shared" si="14"/>
        <v>64.5715</v>
      </c>
      <c r="L95" s="12">
        <f t="shared" si="19"/>
        <v>47.278020833333329</v>
      </c>
      <c r="M95" s="33">
        <f t="shared" si="16"/>
        <v>69.687500000000014</v>
      </c>
      <c r="N95" s="13">
        <f t="shared" si="20"/>
        <v>-32.157100149476847</v>
      </c>
    </row>
    <row r="96" spans="2:14">
      <c r="B96" s="1">
        <v>8</v>
      </c>
      <c r="C96" s="37">
        <v>68.7</v>
      </c>
      <c r="D96" s="18">
        <v>0.5</v>
      </c>
      <c r="E96" s="19">
        <f t="shared" si="12"/>
        <v>7.4025000000000043</v>
      </c>
      <c r="F96" s="13">
        <f t="shared" si="13"/>
        <v>1380.5000000000009</v>
      </c>
      <c r="G96" s="13">
        <f t="shared" si="17"/>
        <v>3.4666666666666663</v>
      </c>
      <c r="H96" s="13">
        <f t="shared" si="18"/>
        <v>9.0299999999999994</v>
      </c>
      <c r="I96" s="13">
        <f t="shared" si="15"/>
        <v>160.48076923076923</v>
      </c>
      <c r="J96" s="13"/>
      <c r="K96" s="12">
        <f t="shared" si="14"/>
        <v>64.317499999999995</v>
      </c>
      <c r="L96" s="12">
        <f t="shared" si="19"/>
        <v>41.719791666666659</v>
      </c>
      <c r="M96" s="33">
        <f t="shared" si="16"/>
        <v>69.733333333333334</v>
      </c>
      <c r="N96" s="13">
        <f t="shared" si="20"/>
        <v>-40.172382887189308</v>
      </c>
    </row>
    <row r="97" spans="1:14">
      <c r="B97" s="1">
        <v>9</v>
      </c>
      <c r="C97" s="37">
        <v>68.7</v>
      </c>
      <c r="D97" s="18">
        <v>1.1000000000000001</v>
      </c>
      <c r="E97" s="19">
        <f t="shared" si="12"/>
        <v>7.4025000000000043</v>
      </c>
      <c r="F97" s="13">
        <f t="shared" si="13"/>
        <v>572.95454545454584</v>
      </c>
      <c r="G97" s="13">
        <f t="shared" si="17"/>
        <v>3.1208333333333336</v>
      </c>
      <c r="H97" s="13">
        <f t="shared" si="18"/>
        <v>8.9709374999999998</v>
      </c>
      <c r="I97" s="13">
        <f t="shared" si="15"/>
        <v>187.45327102803736</v>
      </c>
      <c r="J97" s="13"/>
      <c r="K97" s="12">
        <f t="shared" si="14"/>
        <v>64.698499999999996</v>
      </c>
      <c r="L97" s="12">
        <f t="shared" si="19"/>
        <v>36.116583333333331</v>
      </c>
      <c r="M97" s="33">
        <f t="shared" si="16"/>
        <v>69.69583333333334</v>
      </c>
      <c r="N97" s="13">
        <f t="shared" si="20"/>
        <v>-48.179709451784547</v>
      </c>
    </row>
    <row r="98" spans="1:14">
      <c r="B98" s="1">
        <v>10</v>
      </c>
      <c r="C98" s="42">
        <v>67</v>
      </c>
      <c r="D98" s="18">
        <v>0.4</v>
      </c>
      <c r="E98" s="13">
        <f t="shared" si="12"/>
        <v>4.7249999999999996</v>
      </c>
      <c r="F98" s="13">
        <f t="shared" si="13"/>
        <v>1081.2499999999998</v>
      </c>
      <c r="G98" s="13"/>
      <c r="M98" s="33"/>
      <c r="N98" s="13"/>
    </row>
    <row r="99" spans="1:14">
      <c r="B99" s="1">
        <v>11</v>
      </c>
      <c r="C99" s="37">
        <v>68.7</v>
      </c>
      <c r="D99" s="18">
        <v>0.5</v>
      </c>
      <c r="E99" s="13">
        <f t="shared" si="12"/>
        <v>7.4025000000000043</v>
      </c>
      <c r="F99" s="13">
        <f t="shared" si="13"/>
        <v>1380.5000000000009</v>
      </c>
      <c r="G99" s="13"/>
      <c r="M99" s="33"/>
      <c r="N99" s="13"/>
    </row>
    <row r="100" spans="1:14">
      <c r="B100" s="1">
        <v>12</v>
      </c>
      <c r="C100" s="37">
        <v>68.599999999999994</v>
      </c>
      <c r="D100" s="18">
        <v>1.6</v>
      </c>
      <c r="E100" s="13">
        <f t="shared" si="12"/>
        <v>7.2449999999999912</v>
      </c>
      <c r="F100" s="13">
        <f t="shared" si="13"/>
        <v>352.81249999999937</v>
      </c>
      <c r="G100" s="13"/>
      <c r="M100" s="33"/>
      <c r="N100" s="13"/>
    </row>
    <row r="101" spans="1:14">
      <c r="A101">
        <v>2020</v>
      </c>
      <c r="B101" s="1">
        <v>1</v>
      </c>
      <c r="C101" s="37">
        <v>69.900000000000006</v>
      </c>
      <c r="D101" s="18">
        <v>6.4</v>
      </c>
      <c r="E101" s="13">
        <f t="shared" si="12"/>
        <v>9.2925000000000093</v>
      </c>
      <c r="F101" s="13">
        <f t="shared" si="13"/>
        <v>45.195312500000142</v>
      </c>
      <c r="G101" s="13"/>
      <c r="M101" s="33"/>
      <c r="N101" s="13"/>
    </row>
    <row r="102" spans="1:14">
      <c r="B102" s="1">
        <v>2</v>
      </c>
      <c r="C102" s="37">
        <v>69.3</v>
      </c>
      <c r="D102" s="18">
        <v>0.4</v>
      </c>
      <c r="E102" s="13">
        <f t="shared" si="12"/>
        <v>8.3474999999999948</v>
      </c>
      <c r="F102" s="13">
        <f t="shared" si="13"/>
        <v>1986.8749999999986</v>
      </c>
      <c r="G102" s="13"/>
      <c r="M102" s="33"/>
      <c r="N102" s="13"/>
    </row>
    <row r="103" spans="1:14">
      <c r="B103" s="1">
        <v>3</v>
      </c>
      <c r="C103" s="37">
        <v>69.5</v>
      </c>
      <c r="D103" s="18">
        <v>1.5</v>
      </c>
      <c r="E103" s="13">
        <f t="shared" si="12"/>
        <v>8.6624999999999996</v>
      </c>
      <c r="F103" s="13">
        <f t="shared" si="13"/>
        <v>477.5</v>
      </c>
      <c r="G103" s="13"/>
      <c r="M103" s="33"/>
      <c r="N103" s="13"/>
    </row>
    <row r="104" spans="1:14">
      <c r="B104" s="1">
        <v>4</v>
      </c>
      <c r="M104" s="33"/>
      <c r="N104" s="13"/>
    </row>
    <row r="105" spans="1:14">
      <c r="B105" s="1">
        <v>5</v>
      </c>
      <c r="I105" s="12">
        <f>AVERAGE(I11:I47)</f>
        <v>9.2182189512740536</v>
      </c>
      <c r="J105" s="12"/>
      <c r="M105" s="33"/>
      <c r="N105" s="13">
        <f>AVERAGE(N11:N47)</f>
        <v>-4.0058229731109893</v>
      </c>
    </row>
    <row r="106" spans="1:14">
      <c r="B106" s="1">
        <v>6</v>
      </c>
      <c r="M106" s="33"/>
      <c r="N106" s="13"/>
    </row>
    <row r="107" spans="1:14">
      <c r="B107" s="1">
        <v>7</v>
      </c>
      <c r="M107" s="33"/>
      <c r="N107" s="13"/>
    </row>
    <row r="108" spans="1:14">
      <c r="B108" s="1">
        <v>8</v>
      </c>
      <c r="M108" s="33"/>
      <c r="N108" s="13"/>
    </row>
    <row r="109" spans="1:14">
      <c r="B109" s="1">
        <v>9</v>
      </c>
      <c r="M109" s="33"/>
      <c r="N109" s="13"/>
    </row>
    <row r="110" spans="1:14">
      <c r="B110" s="1">
        <v>10</v>
      </c>
      <c r="M110" s="33"/>
      <c r="N110" s="13"/>
    </row>
    <row r="111" spans="1:14">
      <c r="B111" s="1">
        <v>11</v>
      </c>
      <c r="M111" s="33"/>
      <c r="N111" s="13"/>
    </row>
    <row r="112" spans="1:14">
      <c r="B112" s="1">
        <v>12</v>
      </c>
      <c r="M112" s="33"/>
      <c r="N112" s="13"/>
    </row>
    <row r="113" spans="2:14">
      <c r="B113" s="1">
        <v>1</v>
      </c>
      <c r="M113" s="33"/>
      <c r="N113" s="13"/>
    </row>
    <row r="114" spans="2:14">
      <c r="B114" s="1">
        <v>2</v>
      </c>
      <c r="M114" s="33"/>
      <c r="N114" s="13"/>
    </row>
    <row r="115" spans="2:14">
      <c r="B115" s="1">
        <v>3</v>
      </c>
      <c r="M115" s="33"/>
      <c r="N115" s="13"/>
    </row>
    <row r="116" spans="2:14">
      <c r="B116" s="1">
        <v>4</v>
      </c>
      <c r="M116" s="13"/>
      <c r="N116" s="13"/>
    </row>
    <row r="117" spans="2:14">
      <c r="B117" s="1">
        <v>5</v>
      </c>
      <c r="M117" s="13"/>
      <c r="N117" s="13"/>
    </row>
    <row r="118" spans="2:14">
      <c r="B118" s="1">
        <v>6</v>
      </c>
      <c r="M118" s="13"/>
      <c r="N118" s="13"/>
    </row>
    <row r="119" spans="2:14">
      <c r="B119" s="1">
        <v>7</v>
      </c>
      <c r="M119" s="13"/>
      <c r="N119" s="13"/>
    </row>
    <row r="120" spans="2:14">
      <c r="B120" s="1">
        <v>8</v>
      </c>
      <c r="M120" s="13"/>
      <c r="N120" s="13"/>
    </row>
    <row r="121" spans="2:14">
      <c r="B121" s="1">
        <v>9</v>
      </c>
      <c r="M121" s="13"/>
      <c r="N121" s="13"/>
    </row>
    <row r="122" spans="2:14">
      <c r="B122" s="1">
        <v>10</v>
      </c>
      <c r="M122" s="13"/>
      <c r="N122" s="13"/>
    </row>
    <row r="123" spans="2:14">
      <c r="B123" s="1">
        <v>11</v>
      </c>
      <c r="M123" s="13"/>
      <c r="N123" s="13"/>
    </row>
    <row r="124" spans="2:14">
      <c r="B124" s="1">
        <v>12</v>
      </c>
      <c r="M124" s="13"/>
      <c r="N124" s="13"/>
    </row>
    <row r="125" spans="2:14">
      <c r="B125" s="1">
        <v>1</v>
      </c>
      <c r="M125" s="13"/>
      <c r="N125" s="13"/>
    </row>
    <row r="126" spans="2:14">
      <c r="B126" s="1">
        <v>2</v>
      </c>
      <c r="M126" s="13"/>
      <c r="N126" s="13"/>
    </row>
    <row r="127" spans="2:14">
      <c r="B127" s="1">
        <v>3</v>
      </c>
      <c r="M127" s="13"/>
      <c r="N127" s="13"/>
    </row>
    <row r="128" spans="2:14">
      <c r="B128" s="1">
        <v>4</v>
      </c>
      <c r="M128" s="13"/>
      <c r="N128" s="13"/>
    </row>
    <row r="129" spans="2:14">
      <c r="B129" s="1">
        <v>5</v>
      </c>
      <c r="M129" s="13"/>
      <c r="N129" s="13"/>
    </row>
    <row r="130" spans="2:14">
      <c r="B130" s="1">
        <v>6</v>
      </c>
      <c r="M130" s="13"/>
      <c r="N130" s="13"/>
    </row>
    <row r="131" spans="2:14">
      <c r="B131" s="1">
        <v>7</v>
      </c>
      <c r="M131" s="13"/>
      <c r="N131" s="13"/>
    </row>
    <row r="132" spans="2:14">
      <c r="B132" s="1">
        <v>8</v>
      </c>
      <c r="M132" s="13"/>
      <c r="N132" s="13"/>
    </row>
    <row r="133" spans="2:14">
      <c r="B133" s="1">
        <v>9</v>
      </c>
      <c r="M133" s="13"/>
      <c r="N133" s="13"/>
    </row>
    <row r="134" spans="2:14">
      <c r="B134" s="1">
        <v>10</v>
      </c>
      <c r="M134" s="13"/>
      <c r="N134" s="2"/>
    </row>
    <row r="135" spans="2:14">
      <c r="B135" s="1">
        <v>11</v>
      </c>
    </row>
    <row r="136" spans="2:14">
      <c r="B136" s="1">
        <v>12</v>
      </c>
    </row>
    <row r="137" spans="2:14">
      <c r="B137" s="1">
        <v>1</v>
      </c>
    </row>
    <row r="138" spans="2:14">
      <c r="B138" s="1">
        <v>2</v>
      </c>
    </row>
    <row r="139" spans="2:14">
      <c r="B139" s="1">
        <v>3</v>
      </c>
    </row>
    <row r="140" spans="2:14">
      <c r="B140" s="1">
        <v>4</v>
      </c>
    </row>
    <row r="141" spans="2:14">
      <c r="B141" s="1">
        <v>5</v>
      </c>
    </row>
    <row r="142" spans="2:14">
      <c r="B142" s="1">
        <v>6</v>
      </c>
    </row>
    <row r="143" spans="2:14">
      <c r="B143" s="1">
        <v>7</v>
      </c>
    </row>
    <row r="144" spans="2:14">
      <c r="B144" s="1">
        <v>8</v>
      </c>
      <c r="N144" s="12"/>
    </row>
    <row r="145" spans="2:2">
      <c r="B145" s="1">
        <v>9</v>
      </c>
    </row>
    <row r="146" spans="2:2">
      <c r="B146" s="1">
        <v>10</v>
      </c>
    </row>
    <row r="147" spans="2:2">
      <c r="B147" s="1">
        <v>11</v>
      </c>
    </row>
    <row r="148" spans="2:2">
      <c r="B148" s="1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35E5-EEE6-4E64-BC29-7D6AF14CE9FB}">
  <dimension ref="A1:Q66"/>
  <sheetViews>
    <sheetView topLeftCell="A28" workbookViewId="0">
      <selection activeCell="F36" sqref="F36:G66"/>
    </sheetView>
  </sheetViews>
  <sheetFormatPr defaultRowHeight="15"/>
  <sheetData>
    <row r="1" spans="1:17">
      <c r="A1" s="4">
        <v>20230831</v>
      </c>
      <c r="B1" s="5" t="s">
        <v>34</v>
      </c>
      <c r="C1" s="5"/>
      <c r="D1" s="5"/>
      <c r="E1" s="52">
        <v>214</v>
      </c>
      <c r="F1" s="52">
        <v>130</v>
      </c>
      <c r="G1" s="52">
        <v>77</v>
      </c>
      <c r="H1" s="53" t="s">
        <v>246</v>
      </c>
      <c r="I1" s="53">
        <v>5</v>
      </c>
      <c r="J1" s="54">
        <v>45110</v>
      </c>
      <c r="K1" s="55">
        <v>11221122</v>
      </c>
      <c r="L1" s="56">
        <v>12233322</v>
      </c>
      <c r="M1" s="56">
        <v>11111233</v>
      </c>
      <c r="N1" s="52" t="s">
        <v>247</v>
      </c>
      <c r="O1" s="5">
        <v>4</v>
      </c>
      <c r="P1" s="5"/>
      <c r="Q1" s="52"/>
    </row>
    <row r="2" spans="1:17">
      <c r="A2" s="4">
        <v>20230830</v>
      </c>
      <c r="B2" s="5" t="s">
        <v>248</v>
      </c>
      <c r="C2" s="5"/>
      <c r="D2" s="5"/>
      <c r="E2" s="52">
        <v>191</v>
      </c>
      <c r="F2" s="52">
        <v>137</v>
      </c>
      <c r="G2" s="52">
        <v>94</v>
      </c>
      <c r="H2" s="53" t="s">
        <v>249</v>
      </c>
      <c r="I2" s="53">
        <v>5</v>
      </c>
      <c r="J2" s="54">
        <v>45109</v>
      </c>
      <c r="K2" s="55">
        <v>21112110</v>
      </c>
      <c r="L2" s="56">
        <v>21113321</v>
      </c>
      <c r="M2" s="56">
        <v>50014320</v>
      </c>
      <c r="N2" s="52" t="s">
        <v>250</v>
      </c>
      <c r="O2" s="5">
        <v>9</v>
      </c>
      <c r="P2" s="5"/>
      <c r="Q2" s="52"/>
    </row>
    <row r="3" spans="1:17">
      <c r="A3" s="4">
        <v>20230829</v>
      </c>
      <c r="B3" s="5" t="s">
        <v>251</v>
      </c>
      <c r="C3" s="5"/>
      <c r="D3" s="5"/>
      <c r="E3" s="52">
        <v>200</v>
      </c>
      <c r="F3" s="52">
        <v>144</v>
      </c>
      <c r="G3" s="52">
        <v>82</v>
      </c>
      <c r="H3" s="53" t="s">
        <v>252</v>
      </c>
      <c r="I3" s="53">
        <v>4</v>
      </c>
      <c r="J3" s="57" t="s">
        <v>253</v>
      </c>
      <c r="K3" s="55">
        <v>12112</v>
      </c>
      <c r="L3" s="56">
        <v>11023312</v>
      </c>
      <c r="M3" s="56">
        <v>23215</v>
      </c>
      <c r="N3" s="52" t="s">
        <v>254</v>
      </c>
      <c r="O3" s="5">
        <v>11</v>
      </c>
      <c r="P3" s="5"/>
      <c r="Q3" s="52"/>
    </row>
    <row r="4" spans="1:17">
      <c r="A4" s="4">
        <v>20230828</v>
      </c>
      <c r="B4" s="5" t="s">
        <v>255</v>
      </c>
      <c r="C4" s="5"/>
      <c r="D4" s="5"/>
      <c r="E4" s="52">
        <v>203</v>
      </c>
      <c r="F4" s="52">
        <v>121</v>
      </c>
      <c r="G4" s="52">
        <v>68</v>
      </c>
      <c r="H4" s="53" t="s">
        <v>256</v>
      </c>
      <c r="I4" s="53">
        <v>6</v>
      </c>
      <c r="J4" s="54">
        <v>45110</v>
      </c>
      <c r="K4" s="55">
        <v>12221221</v>
      </c>
      <c r="L4" s="56">
        <v>12342222</v>
      </c>
      <c r="M4" s="56">
        <v>33223343</v>
      </c>
      <c r="N4" s="52" t="s">
        <v>257</v>
      </c>
      <c r="O4" s="5">
        <v>7</v>
      </c>
      <c r="P4" s="5"/>
      <c r="Q4" s="52"/>
    </row>
    <row r="5" spans="1:17">
      <c r="A5" s="4">
        <v>20230827</v>
      </c>
      <c r="B5" s="5" t="s">
        <v>258</v>
      </c>
      <c r="C5" s="5"/>
      <c r="D5" s="5"/>
      <c r="E5" s="52">
        <v>227</v>
      </c>
      <c r="F5" s="52">
        <v>103</v>
      </c>
      <c r="G5" s="52">
        <v>69</v>
      </c>
      <c r="H5" s="53" t="s">
        <v>259</v>
      </c>
      <c r="I5" s="53">
        <v>10</v>
      </c>
      <c r="J5" s="58">
        <v>43191</v>
      </c>
      <c r="K5" s="55">
        <v>33212221</v>
      </c>
      <c r="L5" s="56">
        <v>44412331</v>
      </c>
      <c r="M5" s="56">
        <v>55123344</v>
      </c>
      <c r="N5" s="52" t="s">
        <v>260</v>
      </c>
      <c r="O5" s="5">
        <v>1</v>
      </c>
      <c r="P5" s="5"/>
      <c r="Q5" s="52"/>
    </row>
    <row r="6" spans="1:17">
      <c r="A6" s="4">
        <v>20230826</v>
      </c>
      <c r="B6" s="5" t="s">
        <v>261</v>
      </c>
      <c r="C6" s="5"/>
      <c r="D6" s="5"/>
      <c r="E6" s="52">
        <v>191</v>
      </c>
      <c r="F6" s="52">
        <v>97</v>
      </c>
      <c r="G6" s="52">
        <v>75</v>
      </c>
      <c r="H6" s="53" t="s">
        <v>262</v>
      </c>
      <c r="I6" s="53">
        <v>6</v>
      </c>
      <c r="J6" s="54">
        <v>45112</v>
      </c>
      <c r="K6" s="55">
        <v>12212212</v>
      </c>
      <c r="L6" s="56">
        <v>13223222</v>
      </c>
      <c r="M6" s="56">
        <v>23224444</v>
      </c>
      <c r="N6" s="52" t="s">
        <v>263</v>
      </c>
      <c r="O6" s="5">
        <v>4</v>
      </c>
      <c r="P6" s="5">
        <v>1</v>
      </c>
      <c r="Q6" s="52"/>
    </row>
    <row r="7" spans="1:17">
      <c r="A7" s="4">
        <v>20230825</v>
      </c>
      <c r="B7" s="5" t="s">
        <v>264</v>
      </c>
      <c r="C7" s="5"/>
      <c r="D7" s="5"/>
      <c r="E7" s="52">
        <v>160</v>
      </c>
      <c r="F7" s="52">
        <v>96</v>
      </c>
      <c r="G7" s="52">
        <v>77</v>
      </c>
      <c r="H7" s="53" t="s">
        <v>252</v>
      </c>
      <c r="I7" s="53">
        <v>4</v>
      </c>
      <c r="J7" s="54">
        <v>45109</v>
      </c>
      <c r="K7" s="55">
        <v>21001111</v>
      </c>
      <c r="L7" s="56">
        <v>11111211</v>
      </c>
      <c r="M7" s="56">
        <v>32111223</v>
      </c>
      <c r="N7" s="52" t="s">
        <v>265</v>
      </c>
      <c r="O7" s="5">
        <v>6</v>
      </c>
      <c r="P7" s="5">
        <v>1</v>
      </c>
      <c r="Q7" s="52"/>
    </row>
    <row r="8" spans="1:17">
      <c r="A8" s="4">
        <v>20230824</v>
      </c>
      <c r="B8" s="5" t="s">
        <v>266</v>
      </c>
      <c r="C8" s="5"/>
      <c r="D8" s="5"/>
      <c r="E8" s="52">
        <v>193</v>
      </c>
      <c r="F8" s="52">
        <v>116</v>
      </c>
      <c r="G8" s="52">
        <v>86</v>
      </c>
      <c r="H8" s="53" t="s">
        <v>267</v>
      </c>
      <c r="I8" s="53">
        <v>7</v>
      </c>
      <c r="J8" s="57" t="s">
        <v>268</v>
      </c>
      <c r="K8" s="55">
        <v>1112333</v>
      </c>
      <c r="L8" s="56">
        <v>11113422</v>
      </c>
      <c r="M8" s="56">
        <v>103366</v>
      </c>
      <c r="N8" s="52" t="s">
        <v>269</v>
      </c>
      <c r="O8" s="5">
        <v>11</v>
      </c>
      <c r="P8" s="5"/>
      <c r="Q8" s="52"/>
    </row>
    <row r="9" spans="1:17">
      <c r="A9" s="4">
        <v>20230823</v>
      </c>
      <c r="B9" s="5" t="s">
        <v>270</v>
      </c>
      <c r="C9" s="5"/>
      <c r="D9" s="5"/>
      <c r="E9" s="52">
        <v>179</v>
      </c>
      <c r="F9" s="52">
        <v>113</v>
      </c>
      <c r="G9" s="52">
        <v>99</v>
      </c>
      <c r="H9" s="53" t="s">
        <v>271</v>
      </c>
      <c r="I9" s="53">
        <v>3</v>
      </c>
      <c r="J9" s="54">
        <v>45079</v>
      </c>
      <c r="K9" s="55">
        <v>11000012</v>
      </c>
      <c r="L9" s="56">
        <v>11112312</v>
      </c>
      <c r="M9" s="56">
        <v>20000102</v>
      </c>
      <c r="N9" s="52" t="s">
        <v>272</v>
      </c>
      <c r="O9" s="5">
        <v>18</v>
      </c>
      <c r="P9" s="5"/>
      <c r="Q9" s="52"/>
    </row>
    <row r="10" spans="1:17">
      <c r="A10" s="4">
        <v>20230822</v>
      </c>
      <c r="B10" s="5" t="s">
        <v>57</v>
      </c>
      <c r="C10" s="5"/>
      <c r="D10" s="5"/>
      <c r="E10" s="52">
        <v>201</v>
      </c>
      <c r="F10" s="52">
        <v>138</v>
      </c>
      <c r="G10" s="52">
        <v>96</v>
      </c>
      <c r="H10" s="53" t="s">
        <v>273</v>
      </c>
      <c r="I10" s="53">
        <v>7</v>
      </c>
      <c r="J10" s="58">
        <v>43160</v>
      </c>
      <c r="K10" s="55">
        <v>23211111</v>
      </c>
      <c r="L10" s="56">
        <v>23311321</v>
      </c>
      <c r="M10" s="56">
        <v>55222103</v>
      </c>
      <c r="N10" s="52" t="s">
        <v>274</v>
      </c>
      <c r="O10" s="5">
        <v>11</v>
      </c>
      <c r="P10" s="5">
        <v>1</v>
      </c>
      <c r="Q10" s="52"/>
    </row>
    <row r="11" spans="1:17">
      <c r="A11" s="4">
        <v>20230821</v>
      </c>
      <c r="B11" s="5" t="s">
        <v>275</v>
      </c>
      <c r="C11" s="5"/>
      <c r="D11" s="5"/>
      <c r="E11" s="52">
        <v>159</v>
      </c>
      <c r="F11" s="52">
        <v>118</v>
      </c>
      <c r="G11" s="52">
        <v>102</v>
      </c>
      <c r="H11" s="53" t="s">
        <v>276</v>
      </c>
      <c r="I11" s="53">
        <v>8</v>
      </c>
      <c r="J11" s="54">
        <v>45265</v>
      </c>
      <c r="K11" s="55">
        <v>22323121</v>
      </c>
      <c r="L11" s="56">
        <v>21322222</v>
      </c>
      <c r="M11" s="56">
        <v>41233133</v>
      </c>
      <c r="N11" s="52" t="s">
        <v>277</v>
      </c>
      <c r="O11" s="5">
        <v>15</v>
      </c>
      <c r="P11" s="5"/>
      <c r="Q11" s="52"/>
    </row>
    <row r="12" spans="1:17">
      <c r="A12" s="4">
        <v>20230820</v>
      </c>
      <c r="B12" s="5" t="s">
        <v>278</v>
      </c>
      <c r="C12" s="5"/>
      <c r="D12" s="5"/>
      <c r="E12" s="52">
        <v>192</v>
      </c>
      <c r="F12" s="52">
        <v>116</v>
      </c>
      <c r="G12" s="52">
        <v>93</v>
      </c>
      <c r="H12" s="53" t="s">
        <v>279</v>
      </c>
      <c r="I12" s="53">
        <v>8</v>
      </c>
      <c r="J12" s="58">
        <v>43191</v>
      </c>
      <c r="K12" s="55">
        <v>33121122</v>
      </c>
      <c r="L12" s="56">
        <v>33122323</v>
      </c>
      <c r="M12" s="56">
        <v>55122225</v>
      </c>
      <c r="N12" s="52" t="s">
        <v>280</v>
      </c>
      <c r="O12" s="5">
        <v>5</v>
      </c>
      <c r="P12" s="5"/>
      <c r="Q12" s="52"/>
    </row>
    <row r="13" spans="1:17">
      <c r="A13" s="4">
        <v>20230819</v>
      </c>
      <c r="B13" s="5" t="s">
        <v>281</v>
      </c>
      <c r="C13" s="5"/>
      <c r="D13" s="5"/>
      <c r="E13" s="52">
        <v>203</v>
      </c>
      <c r="F13" s="52">
        <v>141</v>
      </c>
      <c r="G13" s="52">
        <v>104</v>
      </c>
      <c r="H13" s="53" t="s">
        <v>282</v>
      </c>
      <c r="I13" s="53">
        <v>7</v>
      </c>
      <c r="J13" s="58">
        <v>42095</v>
      </c>
      <c r="K13" s="55">
        <v>21111132</v>
      </c>
      <c r="L13" s="56">
        <v>12112333</v>
      </c>
      <c r="M13" s="56">
        <v>41112243</v>
      </c>
      <c r="N13" s="52" t="s">
        <v>283</v>
      </c>
      <c r="O13" s="5">
        <v>6</v>
      </c>
      <c r="P13" s="5"/>
      <c r="Q13" s="52"/>
    </row>
    <row r="14" spans="1:17">
      <c r="A14" s="4">
        <v>20230818</v>
      </c>
      <c r="B14" s="5" t="s">
        <v>281</v>
      </c>
      <c r="C14" s="5"/>
      <c r="D14" s="5"/>
      <c r="E14" s="52">
        <v>261</v>
      </c>
      <c r="F14" s="52">
        <v>170</v>
      </c>
      <c r="G14" s="52">
        <v>112</v>
      </c>
      <c r="H14" s="53" t="s">
        <v>284</v>
      </c>
      <c r="I14" s="53">
        <v>10</v>
      </c>
      <c r="J14" s="58">
        <v>42125</v>
      </c>
      <c r="K14" s="55">
        <v>22331223</v>
      </c>
      <c r="L14" s="56">
        <v>23332323</v>
      </c>
      <c r="M14" s="56">
        <v>23331335</v>
      </c>
      <c r="N14" s="52" t="s">
        <v>285</v>
      </c>
      <c r="O14" s="5">
        <v>5</v>
      </c>
      <c r="P14" s="5"/>
      <c r="Q14" s="52"/>
    </row>
    <row r="15" spans="1:17">
      <c r="A15" s="4">
        <v>20230817</v>
      </c>
      <c r="B15" s="5" t="s">
        <v>286</v>
      </c>
      <c r="C15" s="5"/>
      <c r="D15" s="5"/>
      <c r="E15" s="52">
        <v>269</v>
      </c>
      <c r="F15" s="52">
        <v>170</v>
      </c>
      <c r="G15" s="52">
        <v>135</v>
      </c>
      <c r="H15" s="53" t="s">
        <v>256</v>
      </c>
      <c r="I15" s="53">
        <v>6</v>
      </c>
      <c r="J15" s="54">
        <v>45171</v>
      </c>
      <c r="K15" s="55">
        <v>22202211</v>
      </c>
      <c r="L15" s="56">
        <v>32311422</v>
      </c>
      <c r="M15" s="56">
        <v>52213231</v>
      </c>
      <c r="N15" s="52" t="s">
        <v>287</v>
      </c>
      <c r="O15" s="5">
        <v>16</v>
      </c>
      <c r="P15" s="5"/>
      <c r="Q15" s="52"/>
    </row>
    <row r="16" spans="1:17">
      <c r="A16" s="4">
        <v>20230816</v>
      </c>
      <c r="B16" s="5" t="s">
        <v>288</v>
      </c>
      <c r="C16" s="5"/>
      <c r="D16" s="5"/>
      <c r="E16" s="52">
        <v>303</v>
      </c>
      <c r="F16" s="52">
        <v>219</v>
      </c>
      <c r="G16" s="52">
        <v>140</v>
      </c>
      <c r="H16" s="53" t="s">
        <v>289</v>
      </c>
      <c r="I16" s="53">
        <v>7</v>
      </c>
      <c r="J16" s="58">
        <v>42036</v>
      </c>
      <c r="K16" s="55">
        <v>21013321</v>
      </c>
      <c r="L16" s="56">
        <v>11233532</v>
      </c>
      <c r="M16" s="56">
        <v>41013442</v>
      </c>
      <c r="N16" s="52" t="s">
        <v>290</v>
      </c>
      <c r="O16" s="5">
        <v>17</v>
      </c>
      <c r="P16" s="5"/>
      <c r="Q16" s="52"/>
    </row>
    <row r="17" spans="1:17">
      <c r="A17" s="4">
        <v>20230815</v>
      </c>
      <c r="B17" s="5" t="s">
        <v>291</v>
      </c>
      <c r="C17" s="5"/>
      <c r="D17" s="5"/>
      <c r="E17" s="52">
        <v>277</v>
      </c>
      <c r="F17" s="52">
        <v>190</v>
      </c>
      <c r="G17" s="52">
        <v>107</v>
      </c>
      <c r="H17" s="53" t="s">
        <v>292</v>
      </c>
      <c r="I17" s="53">
        <v>3</v>
      </c>
      <c r="J17" s="54">
        <v>45018</v>
      </c>
      <c r="K17" s="55">
        <v>11011</v>
      </c>
      <c r="L17" s="56">
        <v>11112321</v>
      </c>
      <c r="M17" s="56">
        <v>21012133</v>
      </c>
      <c r="N17" s="52" t="s">
        <v>293</v>
      </c>
      <c r="O17" s="5">
        <v>15</v>
      </c>
      <c r="P17" s="5"/>
      <c r="Q17" s="52"/>
    </row>
    <row r="18" spans="1:17">
      <c r="A18" s="4">
        <v>20230814</v>
      </c>
      <c r="B18" s="5" t="s">
        <v>294</v>
      </c>
      <c r="C18" s="5"/>
      <c r="D18" s="5"/>
      <c r="E18" s="52">
        <v>296</v>
      </c>
      <c r="F18" s="52">
        <v>172</v>
      </c>
      <c r="G18" s="52">
        <v>85</v>
      </c>
      <c r="H18" s="53" t="s">
        <v>295</v>
      </c>
      <c r="I18" s="53">
        <v>4</v>
      </c>
      <c r="J18" s="54">
        <v>45048</v>
      </c>
      <c r="K18" s="55">
        <v>11001111</v>
      </c>
      <c r="L18" s="56">
        <v>11012411</v>
      </c>
      <c r="M18" s="56">
        <v>40002232</v>
      </c>
      <c r="N18" s="52" t="s">
        <v>296</v>
      </c>
      <c r="O18" s="5">
        <v>12</v>
      </c>
      <c r="P18" s="5"/>
      <c r="Q18" s="52"/>
    </row>
    <row r="19" spans="1:17">
      <c r="A19" s="4">
        <v>20230813</v>
      </c>
      <c r="B19" s="5" t="s">
        <v>297</v>
      </c>
      <c r="C19" s="5"/>
      <c r="D19" s="5"/>
      <c r="E19" s="52">
        <v>275</v>
      </c>
      <c r="F19" s="52">
        <v>169</v>
      </c>
      <c r="G19" s="52">
        <v>78</v>
      </c>
      <c r="H19" s="53" t="s">
        <v>298</v>
      </c>
      <c r="I19" s="53">
        <v>4</v>
      </c>
      <c r="J19" s="54">
        <v>45110</v>
      </c>
      <c r="K19" s="55">
        <v>21111111</v>
      </c>
      <c r="L19" s="56">
        <v>22122321</v>
      </c>
      <c r="M19" s="56">
        <v>42122101</v>
      </c>
      <c r="N19" s="52" t="s">
        <v>299</v>
      </c>
      <c r="O19" s="5">
        <v>8</v>
      </c>
      <c r="P19" s="5"/>
      <c r="Q19" s="52"/>
    </row>
    <row r="20" spans="1:17">
      <c r="A20" s="4">
        <v>20230812</v>
      </c>
      <c r="B20" s="5" t="s">
        <v>300</v>
      </c>
      <c r="C20" s="5"/>
      <c r="D20" s="5"/>
      <c r="E20" s="52">
        <v>195</v>
      </c>
      <c r="F20" s="52">
        <v>106</v>
      </c>
      <c r="G20" s="52">
        <v>61</v>
      </c>
      <c r="H20" s="53" t="s">
        <v>301</v>
      </c>
      <c r="I20" s="53">
        <v>6</v>
      </c>
      <c r="J20" s="54">
        <v>45173</v>
      </c>
      <c r="K20" s="55">
        <v>22211122</v>
      </c>
      <c r="L20" s="56">
        <v>23212422</v>
      </c>
      <c r="M20" s="56">
        <v>34123333</v>
      </c>
      <c r="N20" s="52" t="s">
        <v>302</v>
      </c>
      <c r="O20" s="5">
        <v>23</v>
      </c>
      <c r="P20" s="5"/>
      <c r="Q20" s="52"/>
    </row>
    <row r="21" spans="1:17">
      <c r="A21" s="4">
        <v>20230811</v>
      </c>
      <c r="B21" s="5" t="s">
        <v>303</v>
      </c>
      <c r="C21" s="5"/>
      <c r="D21" s="5"/>
      <c r="E21" s="52">
        <v>199</v>
      </c>
      <c r="F21" s="52">
        <v>126</v>
      </c>
      <c r="G21" s="52">
        <v>104</v>
      </c>
      <c r="H21" s="53" t="s">
        <v>304</v>
      </c>
      <c r="I21" s="53">
        <v>4</v>
      </c>
      <c r="J21" s="54">
        <v>45048</v>
      </c>
      <c r="K21" s="55">
        <v>11101111</v>
      </c>
      <c r="L21" s="56">
        <v>21212312</v>
      </c>
      <c r="M21" s="56">
        <v>21111222</v>
      </c>
      <c r="N21" s="52" t="s">
        <v>305</v>
      </c>
      <c r="O21" s="5">
        <v>22</v>
      </c>
      <c r="P21" s="5"/>
      <c r="Q21" s="52"/>
    </row>
    <row r="22" spans="1:17">
      <c r="A22" s="4">
        <v>20230810</v>
      </c>
      <c r="B22" s="5" t="s">
        <v>306</v>
      </c>
      <c r="C22" s="5"/>
      <c r="D22" s="5"/>
      <c r="E22" s="52">
        <v>206</v>
      </c>
      <c r="F22" s="52">
        <v>157</v>
      </c>
      <c r="G22" s="52">
        <v>83</v>
      </c>
      <c r="H22" s="53" t="s">
        <v>307</v>
      </c>
      <c r="I22" s="53">
        <v>6</v>
      </c>
      <c r="J22" s="54">
        <v>45264</v>
      </c>
      <c r="K22" s="55">
        <v>22111312</v>
      </c>
      <c r="L22" s="56">
        <v>23222422</v>
      </c>
      <c r="M22" s="56">
        <v>34123433</v>
      </c>
      <c r="N22" s="52" t="s">
        <v>308</v>
      </c>
      <c r="O22" s="5">
        <v>18</v>
      </c>
      <c r="P22" s="5"/>
      <c r="Q22" s="52"/>
    </row>
    <row r="23" spans="1:17">
      <c r="A23" s="4">
        <v>20230809</v>
      </c>
      <c r="B23" s="5" t="s">
        <v>309</v>
      </c>
      <c r="C23" s="5"/>
      <c r="D23" s="5"/>
      <c r="E23" s="52">
        <v>271</v>
      </c>
      <c r="F23" s="52">
        <v>149</v>
      </c>
      <c r="G23" s="52">
        <v>103</v>
      </c>
      <c r="H23" s="53" t="s">
        <v>262</v>
      </c>
      <c r="I23" s="53">
        <v>6</v>
      </c>
      <c r="J23" s="54">
        <v>45173</v>
      </c>
      <c r="K23" s="55">
        <v>21112222</v>
      </c>
      <c r="L23" s="56" t="s">
        <v>310</v>
      </c>
      <c r="M23" s="56">
        <v>42124343</v>
      </c>
      <c r="N23" s="52" t="s">
        <v>311</v>
      </c>
      <c r="O23" s="5">
        <v>10</v>
      </c>
      <c r="P23" s="5"/>
      <c r="Q23" s="52"/>
    </row>
    <row r="24" spans="1:17">
      <c r="A24" s="4">
        <v>20230808</v>
      </c>
      <c r="B24" s="5" t="s">
        <v>312</v>
      </c>
      <c r="C24" s="5"/>
      <c r="D24" s="5"/>
      <c r="E24" s="52">
        <v>301</v>
      </c>
      <c r="F24" s="52">
        <v>186</v>
      </c>
      <c r="G24" s="52">
        <v>115</v>
      </c>
      <c r="H24" s="53" t="s">
        <v>313</v>
      </c>
      <c r="I24" s="53">
        <v>7</v>
      </c>
      <c r="J24" s="58">
        <v>46447</v>
      </c>
      <c r="K24" s="55">
        <v>41111211</v>
      </c>
      <c r="L24" s="56">
        <v>42112312</v>
      </c>
      <c r="M24" s="56">
        <v>52023242</v>
      </c>
      <c r="N24" s="52" t="s">
        <v>314</v>
      </c>
      <c r="O24" s="5">
        <v>19</v>
      </c>
      <c r="P24" s="5">
        <v>1</v>
      </c>
      <c r="Q24" s="52"/>
    </row>
    <row r="25" spans="1:17">
      <c r="A25" s="4">
        <v>20230807</v>
      </c>
      <c r="B25" s="5" t="s">
        <v>315</v>
      </c>
      <c r="C25" s="5"/>
      <c r="D25" s="5"/>
      <c r="E25" s="52">
        <v>268</v>
      </c>
      <c r="F25" s="52">
        <v>179</v>
      </c>
      <c r="G25" s="52">
        <v>101</v>
      </c>
      <c r="H25" s="53" t="s">
        <v>316</v>
      </c>
      <c r="I25" s="53">
        <v>10</v>
      </c>
      <c r="J25" s="58">
        <v>46419</v>
      </c>
      <c r="K25" s="55">
        <v>32012134</v>
      </c>
      <c r="L25" s="56">
        <v>32113333</v>
      </c>
      <c r="M25" s="56">
        <v>66224256</v>
      </c>
      <c r="N25" s="52" t="s">
        <v>317</v>
      </c>
      <c r="O25" s="5">
        <v>19</v>
      </c>
      <c r="P25" s="5">
        <v>4</v>
      </c>
      <c r="Q25" s="52">
        <v>1</v>
      </c>
    </row>
    <row r="26" spans="1:17">
      <c r="A26" s="4">
        <v>20230806</v>
      </c>
      <c r="B26" s="5" t="s">
        <v>318</v>
      </c>
      <c r="C26" s="5"/>
      <c r="D26" s="5"/>
      <c r="E26" s="52">
        <v>273</v>
      </c>
      <c r="F26" s="52">
        <v>188</v>
      </c>
      <c r="G26" s="52">
        <v>97</v>
      </c>
      <c r="H26" s="53" t="s">
        <v>319</v>
      </c>
      <c r="I26" s="53">
        <v>2</v>
      </c>
      <c r="J26" s="57" t="s">
        <v>320</v>
      </c>
      <c r="K26" s="55">
        <v>110</v>
      </c>
      <c r="L26" s="56">
        <v>11211210</v>
      </c>
      <c r="M26" s="56">
        <v>10100223</v>
      </c>
      <c r="N26" s="52" t="s">
        <v>321</v>
      </c>
      <c r="O26" s="5">
        <v>13</v>
      </c>
      <c r="P26" s="5">
        <v>1</v>
      </c>
      <c r="Q26" s="52"/>
    </row>
    <row r="27" spans="1:17">
      <c r="A27" s="4">
        <v>20230805</v>
      </c>
      <c r="B27" s="5" t="s">
        <v>322</v>
      </c>
      <c r="C27" s="5" t="s">
        <v>323</v>
      </c>
      <c r="D27" s="5" t="s">
        <v>324</v>
      </c>
      <c r="E27" s="52">
        <v>271</v>
      </c>
      <c r="F27" s="52">
        <v>155</v>
      </c>
      <c r="G27" s="52">
        <v>100</v>
      </c>
      <c r="H27" s="53" t="s">
        <v>325</v>
      </c>
      <c r="I27" s="53">
        <v>33</v>
      </c>
      <c r="J27" s="58">
        <v>34394</v>
      </c>
      <c r="K27" s="55">
        <v>56553211</v>
      </c>
      <c r="L27" s="56" t="s">
        <v>326</v>
      </c>
      <c r="M27" s="56">
        <v>67643222</v>
      </c>
      <c r="N27" s="52" t="s">
        <v>327</v>
      </c>
      <c r="O27" s="5">
        <v>22</v>
      </c>
      <c r="P27" s="5">
        <v>2</v>
      </c>
      <c r="Q27" s="52">
        <v>1</v>
      </c>
    </row>
    <row r="28" spans="1:17">
      <c r="A28" s="4">
        <v>20230804</v>
      </c>
      <c r="B28" s="5" t="s">
        <v>328</v>
      </c>
      <c r="C28" s="5" t="s">
        <v>329</v>
      </c>
      <c r="D28" s="5" t="s">
        <v>330</v>
      </c>
      <c r="E28" s="52">
        <v>291</v>
      </c>
      <c r="F28" s="52">
        <v>200</v>
      </c>
      <c r="G28" s="52">
        <v>122</v>
      </c>
      <c r="H28" s="53" t="s">
        <v>331</v>
      </c>
      <c r="I28" s="53">
        <v>13</v>
      </c>
      <c r="J28" s="57" t="s">
        <v>332</v>
      </c>
      <c r="K28" s="55">
        <v>1113444</v>
      </c>
      <c r="L28" s="56" t="s">
        <v>333</v>
      </c>
      <c r="M28" s="56">
        <v>1233446</v>
      </c>
      <c r="N28" s="52" t="s">
        <v>334</v>
      </c>
      <c r="O28" s="5">
        <v>29</v>
      </c>
      <c r="P28" s="5">
        <v>1</v>
      </c>
      <c r="Q28" s="52"/>
    </row>
    <row r="29" spans="1:17">
      <c r="A29" s="4">
        <v>20230803</v>
      </c>
      <c r="B29" s="5" t="s">
        <v>335</v>
      </c>
      <c r="C29" s="5"/>
      <c r="D29" s="5"/>
      <c r="E29" s="52">
        <v>301</v>
      </c>
      <c r="F29" s="52">
        <v>185</v>
      </c>
      <c r="G29" s="52">
        <v>124</v>
      </c>
      <c r="H29" s="53" t="s">
        <v>249</v>
      </c>
      <c r="I29" s="53">
        <v>5</v>
      </c>
      <c r="J29" s="54">
        <v>45109</v>
      </c>
      <c r="K29" s="55">
        <v>12122100</v>
      </c>
      <c r="L29" s="56" t="s">
        <v>336</v>
      </c>
      <c r="M29" s="56">
        <v>32233310</v>
      </c>
      <c r="N29" s="52" t="s">
        <v>337</v>
      </c>
      <c r="O29" s="5">
        <v>34</v>
      </c>
      <c r="P29" s="5">
        <v>1</v>
      </c>
      <c r="Q29" s="52"/>
    </row>
    <row r="30" spans="1:17">
      <c r="A30" s="4">
        <v>20230802</v>
      </c>
      <c r="B30" s="5" t="s">
        <v>338</v>
      </c>
      <c r="C30" s="5" t="s">
        <v>120</v>
      </c>
      <c r="D30" s="5" t="s">
        <v>339</v>
      </c>
      <c r="E30" s="52">
        <v>261</v>
      </c>
      <c r="F30" s="52">
        <v>179</v>
      </c>
      <c r="G30" s="52">
        <v>135</v>
      </c>
      <c r="H30" s="53" t="s">
        <v>340</v>
      </c>
      <c r="I30" s="53">
        <v>12</v>
      </c>
      <c r="J30" s="58">
        <v>46478</v>
      </c>
      <c r="K30" s="55">
        <v>21134422</v>
      </c>
      <c r="L30" s="56">
        <v>22233422</v>
      </c>
      <c r="M30" s="56">
        <v>42254533</v>
      </c>
      <c r="N30" s="52" t="s">
        <v>341</v>
      </c>
      <c r="O30" s="5">
        <v>43</v>
      </c>
      <c r="P30" s="5">
        <v>5</v>
      </c>
      <c r="Q30" s="52"/>
    </row>
    <row r="31" spans="1:17">
      <c r="A31" s="4">
        <v>20230801</v>
      </c>
      <c r="B31" s="5" t="s">
        <v>342</v>
      </c>
      <c r="C31" s="5" t="s">
        <v>343</v>
      </c>
      <c r="D31" s="5" t="s">
        <v>344</v>
      </c>
      <c r="E31" s="52">
        <v>298</v>
      </c>
      <c r="F31" s="52">
        <v>201</v>
      </c>
      <c r="G31" s="52">
        <v>160</v>
      </c>
      <c r="H31" s="53" t="s">
        <v>345</v>
      </c>
      <c r="I31" s="53">
        <v>8</v>
      </c>
      <c r="J31" s="58">
        <v>42064</v>
      </c>
      <c r="K31" s="55">
        <v>22113322</v>
      </c>
      <c r="L31" s="56">
        <v>22123423</v>
      </c>
      <c r="M31" s="56">
        <v>43114344</v>
      </c>
      <c r="N31" s="52" t="s">
        <v>346</v>
      </c>
      <c r="O31" s="5">
        <v>20</v>
      </c>
      <c r="P31" s="5">
        <v>8</v>
      </c>
      <c r="Q31" s="52"/>
    </row>
    <row r="36" spans="3:7">
      <c r="C36">
        <v>31</v>
      </c>
      <c r="D36" s="52">
        <v>214</v>
      </c>
      <c r="F36">
        <v>1</v>
      </c>
      <c r="G36" s="52">
        <v>201</v>
      </c>
    </row>
    <row r="37" spans="3:7">
      <c r="C37">
        <v>30</v>
      </c>
      <c r="D37" s="52">
        <v>191</v>
      </c>
      <c r="F37">
        <v>2</v>
      </c>
      <c r="G37" s="52">
        <v>179</v>
      </c>
    </row>
    <row r="38" spans="3:7">
      <c r="C38">
        <v>29</v>
      </c>
      <c r="D38" s="52">
        <v>200</v>
      </c>
      <c r="F38">
        <v>3</v>
      </c>
      <c r="G38" s="52">
        <v>185</v>
      </c>
    </row>
    <row r="39" spans="3:7">
      <c r="C39">
        <v>28</v>
      </c>
      <c r="D39" s="52">
        <v>203</v>
      </c>
      <c r="F39">
        <v>4</v>
      </c>
      <c r="G39" s="52">
        <v>200</v>
      </c>
    </row>
    <row r="40" spans="3:7">
      <c r="C40">
        <v>27</v>
      </c>
      <c r="D40" s="52">
        <v>227</v>
      </c>
      <c r="F40">
        <v>5</v>
      </c>
      <c r="G40" s="52">
        <v>155</v>
      </c>
    </row>
    <row r="41" spans="3:7">
      <c r="C41">
        <v>26</v>
      </c>
      <c r="D41" s="52">
        <v>191</v>
      </c>
      <c r="F41">
        <v>6</v>
      </c>
      <c r="G41" s="52">
        <v>188</v>
      </c>
    </row>
    <row r="42" spans="3:7">
      <c r="C42">
        <v>25</v>
      </c>
      <c r="D42" s="52">
        <v>160</v>
      </c>
      <c r="F42">
        <v>7</v>
      </c>
      <c r="G42" s="52">
        <v>179</v>
      </c>
    </row>
    <row r="43" spans="3:7">
      <c r="C43">
        <v>24</v>
      </c>
      <c r="D43" s="52">
        <v>193</v>
      </c>
      <c r="F43">
        <v>8</v>
      </c>
      <c r="G43" s="52">
        <v>186</v>
      </c>
    </row>
    <row r="44" spans="3:7">
      <c r="C44">
        <v>23</v>
      </c>
      <c r="D44" s="52">
        <v>179</v>
      </c>
      <c r="F44">
        <v>9</v>
      </c>
      <c r="G44" s="52">
        <v>149</v>
      </c>
    </row>
    <row r="45" spans="3:7">
      <c r="C45">
        <v>22</v>
      </c>
      <c r="D45" s="52">
        <v>201</v>
      </c>
      <c r="F45">
        <v>10</v>
      </c>
      <c r="G45" s="52">
        <v>157</v>
      </c>
    </row>
    <row r="46" spans="3:7">
      <c r="C46">
        <v>21</v>
      </c>
      <c r="D46" s="52">
        <v>159</v>
      </c>
      <c r="F46">
        <v>11</v>
      </c>
      <c r="G46" s="52">
        <v>126</v>
      </c>
    </row>
    <row r="47" spans="3:7">
      <c r="C47">
        <v>20</v>
      </c>
      <c r="D47" s="52">
        <v>192</v>
      </c>
      <c r="F47">
        <v>12</v>
      </c>
      <c r="G47" s="52">
        <v>106</v>
      </c>
    </row>
    <row r="48" spans="3:7">
      <c r="C48">
        <v>19</v>
      </c>
      <c r="D48" s="52">
        <v>203</v>
      </c>
      <c r="F48">
        <v>13</v>
      </c>
      <c r="G48" s="52">
        <v>169</v>
      </c>
    </row>
    <row r="49" spans="3:7">
      <c r="C49">
        <v>18</v>
      </c>
      <c r="D49" s="52">
        <v>261</v>
      </c>
      <c r="F49">
        <v>14</v>
      </c>
      <c r="G49" s="52">
        <v>172</v>
      </c>
    </row>
    <row r="50" spans="3:7">
      <c r="C50">
        <v>17</v>
      </c>
      <c r="D50" s="52">
        <v>269</v>
      </c>
      <c r="F50">
        <v>15</v>
      </c>
      <c r="G50" s="52">
        <v>190</v>
      </c>
    </row>
    <row r="51" spans="3:7">
      <c r="C51">
        <v>16</v>
      </c>
      <c r="D51" s="52">
        <v>303</v>
      </c>
      <c r="F51">
        <v>16</v>
      </c>
      <c r="G51" s="52">
        <v>219</v>
      </c>
    </row>
    <row r="52" spans="3:7">
      <c r="C52">
        <v>15</v>
      </c>
      <c r="D52" s="52">
        <v>277</v>
      </c>
      <c r="F52">
        <v>17</v>
      </c>
      <c r="G52" s="52">
        <v>170</v>
      </c>
    </row>
    <row r="53" spans="3:7">
      <c r="C53">
        <v>14</v>
      </c>
      <c r="D53" s="52">
        <v>296</v>
      </c>
      <c r="F53">
        <v>18</v>
      </c>
      <c r="G53" s="52">
        <v>170</v>
      </c>
    </row>
    <row r="54" spans="3:7">
      <c r="C54">
        <v>13</v>
      </c>
      <c r="D54" s="52">
        <v>275</v>
      </c>
      <c r="F54">
        <v>19</v>
      </c>
      <c r="G54" s="52">
        <v>141</v>
      </c>
    </row>
    <row r="55" spans="3:7">
      <c r="C55">
        <v>12</v>
      </c>
      <c r="D55" s="52">
        <v>195</v>
      </c>
      <c r="F55">
        <v>20</v>
      </c>
      <c r="G55" s="52">
        <v>116</v>
      </c>
    </row>
    <row r="56" spans="3:7">
      <c r="C56">
        <v>11</v>
      </c>
      <c r="D56" s="52">
        <v>199</v>
      </c>
      <c r="F56">
        <v>21</v>
      </c>
      <c r="G56" s="52">
        <v>118</v>
      </c>
    </row>
    <row r="57" spans="3:7">
      <c r="C57">
        <v>10</v>
      </c>
      <c r="D57" s="52">
        <v>206</v>
      </c>
      <c r="F57">
        <v>22</v>
      </c>
      <c r="G57" s="52">
        <v>138</v>
      </c>
    </row>
    <row r="58" spans="3:7">
      <c r="C58">
        <v>9</v>
      </c>
      <c r="D58" s="52">
        <v>271</v>
      </c>
      <c r="F58">
        <v>23</v>
      </c>
      <c r="G58" s="52">
        <v>113</v>
      </c>
    </row>
    <row r="59" spans="3:7">
      <c r="C59">
        <v>8</v>
      </c>
      <c r="D59" s="52">
        <v>301</v>
      </c>
      <c r="F59">
        <v>24</v>
      </c>
      <c r="G59" s="52">
        <v>116</v>
      </c>
    </row>
    <row r="60" spans="3:7">
      <c r="C60">
        <v>7</v>
      </c>
      <c r="D60" s="52">
        <v>268</v>
      </c>
      <c r="F60">
        <v>25</v>
      </c>
      <c r="G60" s="52">
        <v>96</v>
      </c>
    </row>
    <row r="61" spans="3:7">
      <c r="C61">
        <v>6</v>
      </c>
      <c r="D61" s="52">
        <v>273</v>
      </c>
      <c r="F61">
        <v>26</v>
      </c>
      <c r="G61" s="52">
        <v>97</v>
      </c>
    </row>
    <row r="62" spans="3:7">
      <c r="C62">
        <v>5</v>
      </c>
      <c r="D62" s="52">
        <v>271</v>
      </c>
      <c r="F62">
        <v>27</v>
      </c>
      <c r="G62" s="52">
        <v>103</v>
      </c>
    </row>
    <row r="63" spans="3:7">
      <c r="C63">
        <v>4</v>
      </c>
      <c r="D63" s="52">
        <v>291</v>
      </c>
      <c r="F63">
        <v>28</v>
      </c>
      <c r="G63" s="52">
        <v>121</v>
      </c>
    </row>
    <row r="64" spans="3:7">
      <c r="C64">
        <v>3</v>
      </c>
      <c r="D64" s="52">
        <v>301</v>
      </c>
      <c r="F64">
        <v>29</v>
      </c>
      <c r="G64" s="52">
        <v>144</v>
      </c>
    </row>
    <row r="65" spans="3:7">
      <c r="C65">
        <v>2</v>
      </c>
      <c r="D65" s="52">
        <v>261</v>
      </c>
      <c r="F65">
        <v>30</v>
      </c>
      <c r="G65" s="52">
        <v>137</v>
      </c>
    </row>
    <row r="66" spans="3:7">
      <c r="C66">
        <v>1</v>
      </c>
      <c r="D66" s="52">
        <v>298</v>
      </c>
      <c r="F66">
        <v>31</v>
      </c>
      <c r="G66" s="52">
        <v>130</v>
      </c>
    </row>
  </sheetData>
  <autoFilter ref="C36:D66" xr:uid="{E52735E5-EEE6-4E64-BC29-7D6AF14CE9FB}">
    <sortState xmlns:xlrd2="http://schemas.microsoft.com/office/spreadsheetml/2017/richdata2" ref="C37:D66">
      <sortCondition descending="1" ref="C37:C66"/>
    </sortState>
  </autoFilter>
  <sortState xmlns:xlrd2="http://schemas.microsoft.com/office/spreadsheetml/2017/richdata2" ref="F36:G66">
    <sortCondition ref="F36:F6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C48C-CF99-46E3-BEA3-E250A73F71E8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ADJ FLUX</vt:lpstr>
      <vt:lpstr>SUNSPOTS</vt:lpstr>
      <vt:lpstr>FLUX SvsP</vt:lpstr>
      <vt:lpstr> SMOOTHED DIFF FLUX</vt:lpstr>
      <vt:lpstr>SMOOTHED DIFF SUNSPOTS</vt:lpstr>
      <vt:lpstr>ISN</vt:lpstr>
      <vt:lpstr>Blad1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 Geryl</cp:lastModifiedBy>
  <dcterms:created xsi:type="dcterms:W3CDTF">2017-04-23T10:12:40Z</dcterms:created>
  <dcterms:modified xsi:type="dcterms:W3CDTF">2024-11-01T12:26:44Z</dcterms:modified>
</cp:coreProperties>
</file>