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83\Desktop\MR_analysis\IDP project2\"/>
    </mc:Choice>
  </mc:AlternateContent>
  <xr:revisionPtr revIDLastSave="0" documentId="13_ncr:1_{70C5D621-8645-481C-964F-1A8C66490A60}" xr6:coauthVersionLast="47" xr6:coauthVersionMax="47" xr10:uidLastSave="{00000000-0000-0000-0000-000000000000}"/>
  <bookViews>
    <workbookView xWindow="-120" yWindow="-120" windowWidth="20730" windowHeight="11160" xr2:uid="{B5375E2D-DDD5-4E80-83FD-3315341C60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3" i="1" l="1"/>
  <c r="A23" i="1"/>
  <c r="B27" i="1"/>
  <c r="A27" i="1"/>
  <c r="B8" i="1"/>
  <c r="A8" i="1"/>
  <c r="B9" i="1"/>
  <c r="A9" i="1"/>
  <c r="B24" i="1"/>
  <c r="A24" i="1"/>
  <c r="B28" i="1"/>
  <c r="A28" i="1"/>
  <c r="B29" i="1"/>
  <c r="A29" i="1"/>
  <c r="B20" i="1"/>
  <c r="A20" i="1"/>
  <c r="B26" i="1"/>
  <c r="A26" i="1"/>
  <c r="B22" i="1"/>
  <c r="A22" i="1"/>
  <c r="B34" i="1"/>
  <c r="A34" i="1"/>
  <c r="B13" i="1"/>
  <c r="A13" i="1"/>
  <c r="B15" i="1"/>
  <c r="A15" i="1"/>
  <c r="B12" i="1"/>
  <c r="A12" i="1"/>
  <c r="B35" i="1"/>
  <c r="A35" i="1"/>
  <c r="B5" i="1"/>
  <c r="A5" i="1"/>
  <c r="B32" i="1"/>
  <c r="A32" i="1"/>
  <c r="B16" i="1"/>
  <c r="A16" i="1"/>
  <c r="B3" i="1"/>
  <c r="A3" i="1"/>
  <c r="B18" i="1"/>
  <c r="A18" i="1"/>
  <c r="B4" i="1"/>
  <c r="A4" i="1"/>
  <c r="B21" i="1"/>
  <c r="A21" i="1"/>
  <c r="B6" i="1"/>
  <c r="A6" i="1"/>
  <c r="B14" i="1"/>
  <c r="A14" i="1"/>
  <c r="B2" i="1"/>
  <c r="A2" i="1"/>
  <c r="B19" i="1"/>
  <c r="A19" i="1"/>
  <c r="B30" i="1"/>
  <c r="A30" i="1"/>
  <c r="B33" i="1"/>
  <c r="A33" i="1"/>
  <c r="B11" i="1"/>
  <c r="A11" i="1"/>
  <c r="B25" i="1"/>
  <c r="A25" i="1"/>
  <c r="B31" i="1"/>
  <c r="A31" i="1"/>
  <c r="B7" i="1"/>
  <c r="A7" i="1"/>
  <c r="B10" i="1"/>
  <c r="A10" i="1"/>
  <c r="B17" i="1"/>
  <c r="A17" i="1"/>
</calcChain>
</file>

<file path=xl/sharedStrings.xml><?xml version="1.0" encoding="utf-8"?>
<sst xmlns="http://schemas.openxmlformats.org/spreadsheetml/2006/main" count="37" uniqueCount="37">
  <si>
    <t>Pheno</t>
  </si>
  <si>
    <t>UKB ID</t>
  </si>
  <si>
    <t>IDP short name</t>
  </si>
  <si>
    <t>aseg rh volume Putamen</t>
  </si>
  <si>
    <t>aseg global volume SubCortGray</t>
  </si>
  <si>
    <t>IDP T1 FIRST right putamen volume</t>
  </si>
  <si>
    <t>IDP SWI T2star right caudate</t>
  </si>
  <si>
    <t>aseg rh intensity Caudate</t>
  </si>
  <si>
    <t>aseg lh volume Thalamus-Proper</t>
  </si>
  <si>
    <t>IDP SWI T2star right putamen</t>
  </si>
  <si>
    <t>IDP SWI T2star left caudate</t>
  </si>
  <si>
    <t>Brainstem global volume Midbrain</t>
  </si>
  <si>
    <t>IDP T1 FIRST left thalamus volume</t>
  </si>
  <si>
    <t>aseg lh volume Pallidum</t>
  </si>
  <si>
    <t>IDP T1 FIRST left putamen volume</t>
  </si>
  <si>
    <t>aseg lh intensity Caudate</t>
  </si>
  <si>
    <t>IDP T1 FIRST left caudate volume</t>
  </si>
  <si>
    <t>aseg rh volume Pallidum</t>
  </si>
  <si>
    <t>IDP T1 FIRST right thalamus volume</t>
  </si>
  <si>
    <t>aseg rh volume Caudate</t>
  </si>
  <si>
    <t>IDP SWI T2star left putamen</t>
  </si>
  <si>
    <t>IDP T1 FIRST right caudate volume</t>
  </si>
  <si>
    <t>IDP SWI T2star right pallidum</t>
  </si>
  <si>
    <t>aseg lh volume Caudate</t>
  </si>
  <si>
    <t>aseg rh volume Thalamus-Proper</t>
  </si>
  <si>
    <t>aseg lh volume Putamen</t>
  </si>
  <si>
    <t>IDP SWI T2star left pallidum</t>
  </si>
  <si>
    <t>aseg lh intensity Putamen</t>
  </si>
  <si>
    <t>aseg rh intensity Putamen</t>
  </si>
  <si>
    <t>aseg lh intensity Thalamus-Proper</t>
  </si>
  <si>
    <t>IDP SWI T2star right thalamus</t>
  </si>
  <si>
    <t>IDP SWI T2star left thalamus</t>
  </si>
  <si>
    <t>aseg rh intensity Thalamus-Proper</t>
  </si>
  <si>
    <t>IDP T1 FIRST right pallidum volume</t>
  </si>
  <si>
    <t>IDP T1 FIRST left pallidum volume</t>
  </si>
  <si>
    <t>aseg rh intensity Pallidum</t>
  </si>
  <si>
    <t>aseg lh intensity Pallidum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</si>
</sst>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Fill="1"/>
    <xf numFmtId="0" fontId="2" fillId="0" borderId="0" xfId="0" applyFont="1" applyFill="1"/>
  </cellXfs>
  <cellStyles count="1">
    <cellStyle name="Normal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E1571-4AC2-496D-9D1C-31DBF2FDAE2D}">
  <dimension ref="A1:C35"/>
  <sheetViews>
    <sheetView tabSelected="1" workbookViewId="0">
      <selection activeCell="C37" sqref="C37"/>
    </sheetView>
  </sheetViews>
  <sheetFormatPr defaultRowHeight="15.75"/>
  <cols>
    <col min="1" max="2" width="9.140625" style="2"/>
    <col min="3" max="3" width="58.7109375" style="2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tr">
        <f>HYPERLINK("manhattans/0011/collated.pdf", "0011")</f>
        <v>0011</v>
      </c>
      <c r="B2" s="2" t="str">
        <f>HYPERLINK("http://biobank.ctsu.ox.ac.uk/crystal/field.cgi?id=25011", "25011")</f>
        <v>25011</v>
      </c>
      <c r="C2" s="2" t="s">
        <v>12</v>
      </c>
    </row>
    <row r="3" spans="1:3">
      <c r="A3" s="2" t="str">
        <f>HYPERLINK("manhattans/0012/collated.pdf", "0012")</f>
        <v>0012</v>
      </c>
      <c r="B3" s="2" t="str">
        <f>HYPERLINK("http://biobank.ctsu.ox.ac.uk/crystal/field.cgi?id=25012", "25012")</f>
        <v>25012</v>
      </c>
      <c r="C3" s="2" t="s">
        <v>18</v>
      </c>
    </row>
    <row r="4" spans="1:3">
      <c r="A4" s="2" t="str">
        <f>HYPERLINK("manhattans/0013/collated.pdf", "0013")</f>
        <v>0013</v>
      </c>
      <c r="B4" s="2" t="str">
        <f>HYPERLINK("http://biobank.ctsu.ox.ac.uk/crystal/field.cgi?id=25013", "25013")</f>
        <v>25013</v>
      </c>
      <c r="C4" s="2" t="s">
        <v>16</v>
      </c>
    </row>
    <row r="5" spans="1:3">
      <c r="A5" s="2" t="str">
        <f>HYPERLINK("manhattans/0014/collated.pdf", "0014")</f>
        <v>0014</v>
      </c>
      <c r="B5" s="2" t="str">
        <f>HYPERLINK("http://biobank.ctsu.ox.ac.uk/crystal/field.cgi?id=25014", "25014")</f>
        <v>25014</v>
      </c>
      <c r="C5" s="2" t="s">
        <v>21</v>
      </c>
    </row>
    <row r="6" spans="1:3">
      <c r="A6" s="2" t="str">
        <f>HYPERLINK("manhattans/0015/collated.pdf", "0015")</f>
        <v>0015</v>
      </c>
      <c r="B6" s="2" t="str">
        <f>HYPERLINK("http://biobank.ctsu.ox.ac.uk/crystal/field.cgi?id=25015", "25015")</f>
        <v>25015</v>
      </c>
      <c r="C6" s="2" t="s">
        <v>14</v>
      </c>
    </row>
    <row r="7" spans="1:3">
      <c r="A7" s="2" t="str">
        <f>HYPERLINK("manhattans/0016/collated.pdf", "0016")</f>
        <v>0016</v>
      </c>
      <c r="B7" s="2" t="str">
        <f>HYPERLINK("http://biobank.ctsu.ox.ac.uk/crystal/field.cgi?id=25016", "25016")</f>
        <v>25016</v>
      </c>
      <c r="C7" s="2" t="s">
        <v>5</v>
      </c>
    </row>
    <row r="8" spans="1:3">
      <c r="A8" s="2" t="str">
        <f>HYPERLINK("manhattans/0017/collated.pdf", "0017")</f>
        <v>0017</v>
      </c>
      <c r="B8" s="2" t="str">
        <f>HYPERLINK("http://biobank.ctsu.ox.ac.uk/crystal/field.cgi?id=25017", "25017")</f>
        <v>25017</v>
      </c>
      <c r="C8" s="2" t="s">
        <v>34</v>
      </c>
    </row>
    <row r="9" spans="1:3">
      <c r="A9" s="2" t="str">
        <f>HYPERLINK("manhattans/0018/collated.pdf", "0018")</f>
        <v>0018</v>
      </c>
      <c r="B9" s="2" t="str">
        <f>HYPERLINK("http://biobank.ctsu.ox.ac.uk/crystal/field.cgi?id=25018", "25018")</f>
        <v>25018</v>
      </c>
      <c r="C9" s="2" t="s">
        <v>33</v>
      </c>
    </row>
    <row r="10" spans="1:3">
      <c r="A10" s="2" t="str">
        <f>HYPERLINK("manhattans/0168/collated.pdf", "0168")</f>
        <v>0168</v>
      </c>
      <c r="B10" s="2" t="str">
        <f>HYPERLINK("http://biobank.ctsu.ox.ac.uk/crystal/field.cgi?id=26517", "26517")</f>
        <v>26517</v>
      </c>
      <c r="C10" s="2" t="s">
        <v>4</v>
      </c>
    </row>
    <row r="11" spans="1:3">
      <c r="A11" s="2" t="str">
        <f>HYPERLINK("manhattans/0195/collated.pdf", "0195")</f>
        <v>0195</v>
      </c>
      <c r="B11" s="2" t="str">
        <f>HYPERLINK("http://biobank.ctsu.ox.ac.uk/crystal/field.cgi?id=26558", "26558")</f>
        <v>26558</v>
      </c>
      <c r="C11" s="2" t="s">
        <v>8</v>
      </c>
    </row>
    <row r="12" spans="1:3">
      <c r="A12" s="2" t="str">
        <f>HYPERLINK("manhattans/0196/collated.pdf", "0196")</f>
        <v>0196</v>
      </c>
      <c r="B12" s="2" t="str">
        <f>HYPERLINK("http://biobank.ctsu.ox.ac.uk/crystal/field.cgi?id=26559", "26559")</f>
        <v>26559</v>
      </c>
      <c r="C12" s="2" t="s">
        <v>23</v>
      </c>
    </row>
    <row r="13" spans="1:3">
      <c r="A13" s="2" t="str">
        <f>HYPERLINK("manhattans/0197/collated.pdf", "0197")</f>
        <v>0197</v>
      </c>
      <c r="B13" s="2" t="str">
        <f>HYPERLINK("http://biobank.ctsu.ox.ac.uk/crystal/field.cgi?id=26560", "26560")</f>
        <v>26560</v>
      </c>
      <c r="C13" s="2" t="s">
        <v>25</v>
      </c>
    </row>
    <row r="14" spans="1:3">
      <c r="A14" s="2" t="str">
        <f>HYPERLINK("manhattans/0198/collated.pdf", "0198")</f>
        <v>0198</v>
      </c>
      <c r="B14" s="2" t="str">
        <f>HYPERLINK("http://biobank.ctsu.ox.ac.uk/crystal/field.cgi?id=26561", "26561")</f>
        <v>26561</v>
      </c>
      <c r="C14" s="2" t="s">
        <v>13</v>
      </c>
    </row>
    <row r="15" spans="1:3">
      <c r="A15" s="2" t="str">
        <f>HYPERLINK("manhattans/0212/collated.pdf", "0212")</f>
        <v>0212</v>
      </c>
      <c r="B15" s="2" t="str">
        <f>HYPERLINK("http://biobank.ctsu.ox.ac.uk/crystal/field.cgi?id=26589", "26589")</f>
        <v>26589</v>
      </c>
      <c r="C15" s="2" t="s">
        <v>24</v>
      </c>
    </row>
    <row r="16" spans="1:3">
      <c r="A16" s="2" t="str">
        <f>HYPERLINK("manhattans/0213/collated.pdf", "0213")</f>
        <v>0213</v>
      </c>
      <c r="B16" s="2" t="str">
        <f>HYPERLINK("http://biobank.ctsu.ox.ac.uk/crystal/field.cgi?id=26590", "26590")</f>
        <v>26590</v>
      </c>
      <c r="C16" s="2" t="s">
        <v>19</v>
      </c>
    </row>
    <row r="17" spans="1:3">
      <c r="A17" s="2" t="str">
        <f>HYPERLINK("manhattans/0214/collated.pdf", "0214")</f>
        <v>0214</v>
      </c>
      <c r="B17" s="2" t="str">
        <f>HYPERLINK("http://biobank.ctsu.ox.ac.uk/crystal/field.cgi?id=26591", "26591")</f>
        <v>26591</v>
      </c>
      <c r="C17" s="2" t="s">
        <v>3</v>
      </c>
    </row>
    <row r="18" spans="1:3">
      <c r="A18" s="2" t="str">
        <f>HYPERLINK("manhattans/0215/collated.pdf", "0215")</f>
        <v>0215</v>
      </c>
      <c r="B18" s="2" t="str">
        <f>HYPERLINK("http://biobank.ctsu.ox.ac.uk/crystal/field.cgi?id=26592", "26592")</f>
        <v>26592</v>
      </c>
      <c r="C18" s="2" t="s">
        <v>17</v>
      </c>
    </row>
    <row r="19" spans="1:3">
      <c r="A19" s="2" t="str">
        <f>HYPERLINK("manhattans/0342/collated.pdf", "0342")</f>
        <v>0342</v>
      </c>
      <c r="B19" s="2" t="str">
        <f>HYPERLINK("http://biobank.ctsu.ox.ac.uk/crystal/field.cgi?id=26719", "26719")</f>
        <v>26719</v>
      </c>
      <c r="C19" s="2" t="s">
        <v>11</v>
      </c>
    </row>
    <row r="20" spans="1:3">
      <c r="A20" s="2" t="str">
        <f>HYPERLINK("manhattans/1343/collated.pdf", "1343")</f>
        <v>1343</v>
      </c>
      <c r="B20" s="2" t="str">
        <f>HYPERLINK("http://biobank.ctsu.ox.ac.uk/crystal/field.cgi?id=26542", "26542")</f>
        <v>26542</v>
      </c>
      <c r="C20" s="2" t="s">
        <v>29</v>
      </c>
    </row>
    <row r="21" spans="1:3">
      <c r="A21" s="2" t="str">
        <f>HYPERLINK("manhattans/1344/collated.pdf", "1344")</f>
        <v>1344</v>
      </c>
      <c r="B21" s="2" t="str">
        <f>HYPERLINK("http://biobank.ctsu.ox.ac.uk/crystal/field.cgi?id=26543", "26543")</f>
        <v>26543</v>
      </c>
      <c r="C21" s="2" t="s">
        <v>15</v>
      </c>
    </row>
    <row r="22" spans="1:3">
      <c r="A22" s="2" t="str">
        <f>HYPERLINK("manhattans/1345/collated.pdf", "1345")</f>
        <v>1345</v>
      </c>
      <c r="B22" s="2" t="str">
        <f>HYPERLINK("http://biobank.ctsu.ox.ac.uk/crystal/field.cgi?id=26544", "26544")</f>
        <v>26544</v>
      </c>
      <c r="C22" s="2" t="s">
        <v>27</v>
      </c>
    </row>
    <row r="23" spans="1:3">
      <c r="A23" s="2" t="str">
        <f>HYPERLINK("manhattans/1346/collated.pdf", "1346")</f>
        <v>1346</v>
      </c>
      <c r="B23" s="2" t="str">
        <f>HYPERLINK("http://biobank.ctsu.ox.ac.uk/crystal/field.cgi?id=26545", "26545")</f>
        <v>26545</v>
      </c>
      <c r="C23" s="2" t="s">
        <v>36</v>
      </c>
    </row>
    <row r="24" spans="1:3">
      <c r="A24" s="2" t="str">
        <f>HYPERLINK("manhattans/1357/collated.pdf", "1357")</f>
        <v>1357</v>
      </c>
      <c r="B24" s="2" t="str">
        <f>HYPERLINK("http://biobank.ctsu.ox.ac.uk/crystal/field.cgi?id=26573", "26573")</f>
        <v>26573</v>
      </c>
      <c r="C24" s="2" t="s">
        <v>32</v>
      </c>
    </row>
    <row r="25" spans="1:3">
      <c r="A25" s="2" t="str">
        <f>HYPERLINK("manhattans/1358/collated.pdf", "1358")</f>
        <v>1358</v>
      </c>
      <c r="B25" s="2" t="str">
        <f>HYPERLINK("http://biobank.ctsu.ox.ac.uk/crystal/field.cgi?id=26574", "26574")</f>
        <v>26574</v>
      </c>
      <c r="C25" s="2" t="s">
        <v>7</v>
      </c>
    </row>
    <row r="26" spans="1:3">
      <c r="A26" s="2" t="str">
        <f>HYPERLINK("manhattans/1359/collated.pdf", "1359")</f>
        <v>1359</v>
      </c>
      <c r="B26" s="2" t="str">
        <f>HYPERLINK("http://biobank.ctsu.ox.ac.uk/crystal/field.cgi?id=26575", "26575")</f>
        <v>26575</v>
      </c>
      <c r="C26" s="2" t="s">
        <v>28</v>
      </c>
    </row>
    <row r="27" spans="1:3">
      <c r="A27" s="2" t="str">
        <f>HYPERLINK("manhattans/1360/collated.pdf", "1360")</f>
        <v>1360</v>
      </c>
      <c r="B27" s="2" t="str">
        <f>HYPERLINK("http://biobank.ctsu.ox.ac.uk/crystal/field.cgi?id=26576", "26576")</f>
        <v>26576</v>
      </c>
      <c r="C27" s="2" t="s">
        <v>35</v>
      </c>
    </row>
    <row r="28" spans="1:3">
      <c r="A28" s="2" t="str">
        <f>HYPERLINK("manhattans/1438/collated.pdf", "1438")</f>
        <v>1438</v>
      </c>
      <c r="B28" s="2" t="str">
        <f>HYPERLINK("http://biobank.ctsu.ox.ac.uk/crystal/field.cgi?id=25026", "25026")</f>
        <v>25026</v>
      </c>
      <c r="C28" s="2" t="s">
        <v>31</v>
      </c>
    </row>
    <row r="29" spans="1:3">
      <c r="A29" s="2" t="str">
        <f>HYPERLINK("manhattans/1439/collated.pdf", "1439")</f>
        <v>1439</v>
      </c>
      <c r="B29" s="2" t="str">
        <f>HYPERLINK("http://biobank.ctsu.ox.ac.uk/crystal/field.cgi?id=25027", "25027")</f>
        <v>25027</v>
      </c>
      <c r="C29" s="2" t="s">
        <v>30</v>
      </c>
    </row>
    <row r="30" spans="1:3">
      <c r="A30" s="2" t="str">
        <f>HYPERLINK("manhattans/1440/collated.pdf", "1440")</f>
        <v>1440</v>
      </c>
      <c r="B30" s="2" t="str">
        <f>HYPERLINK("http://biobank.ctsu.ox.ac.uk/crystal/field.cgi?id=25028", "25028")</f>
        <v>25028</v>
      </c>
      <c r="C30" s="2" t="s">
        <v>10</v>
      </c>
    </row>
    <row r="31" spans="1:3">
      <c r="A31" s="2" t="str">
        <f>HYPERLINK("manhattans/1441/collated.pdf", "1441")</f>
        <v>1441</v>
      </c>
      <c r="B31" s="2" t="str">
        <f>HYPERLINK("http://biobank.ctsu.ox.ac.uk/crystal/field.cgi?id=25029", "25029")</f>
        <v>25029</v>
      </c>
      <c r="C31" s="2" t="s">
        <v>6</v>
      </c>
    </row>
    <row r="32" spans="1:3">
      <c r="A32" s="2" t="str">
        <f>HYPERLINK("manhattans/1442/collated.pdf", "1442")</f>
        <v>1442</v>
      </c>
      <c r="B32" s="2" t="str">
        <f>HYPERLINK("http://biobank.ctsu.ox.ac.uk/crystal/field.cgi?id=25030", "25030")</f>
        <v>25030</v>
      </c>
      <c r="C32" s="2" t="s">
        <v>20</v>
      </c>
    </row>
    <row r="33" spans="1:3">
      <c r="A33" s="2" t="str">
        <f>HYPERLINK("manhattans/1443/collated.pdf", "1443")</f>
        <v>1443</v>
      </c>
      <c r="B33" s="2" t="str">
        <f>HYPERLINK("http://biobank.ctsu.ox.ac.uk/crystal/field.cgi?id=25031", "25031")</f>
        <v>25031</v>
      </c>
      <c r="C33" s="2" t="s">
        <v>9</v>
      </c>
    </row>
    <row r="34" spans="1:3">
      <c r="A34" s="2" t="str">
        <f>HYPERLINK("manhattans/1444/collated.pdf", "1444")</f>
        <v>1444</v>
      </c>
      <c r="B34" s="2" t="str">
        <f>HYPERLINK("http://biobank.ctsu.ox.ac.uk/crystal/field.cgi?id=25032", "25032")</f>
        <v>25032</v>
      </c>
      <c r="C34" s="2" t="s">
        <v>26</v>
      </c>
    </row>
    <row r="35" spans="1:3">
      <c r="A35" s="2" t="str">
        <f>HYPERLINK("manhattans/1445/collated.pdf", "1445")</f>
        <v>1445</v>
      </c>
      <c r="B35" s="2" t="str">
        <f>HYPERLINK("http://biobank.ctsu.ox.ac.uk/crystal/field.cgi?id=25033", "25033")</f>
        <v>25033</v>
      </c>
      <c r="C35" s="2" t="s">
        <v>22</v>
      </c>
    </row>
  </sheetData>
  <sortState xmlns:xlrd2="http://schemas.microsoft.com/office/spreadsheetml/2017/richdata2" ref="A2:C35">
    <sortCondition ref="A1:A35"/>
  </sortState>
  <conditionalFormatting sqref="A1:C1">
    <cfRule type="notContainsBlanks" dxfId="0" priority="1">
      <formula>LEN(TRIM(A1))&gt;0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Zhichun Chen</dc:creator>
  <cp:lastModifiedBy>Zhichun Chen</cp:lastModifiedBy>
  <dcterms:created xsi:type="dcterms:W3CDTF">2024-09-24T10:01:23Z</dcterms:created>
  <dcterms:modified xsi:type="dcterms:W3CDTF">2024-09-24T10:03:06Z</dcterms:modified>
</cp:coreProperties>
</file>