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defaultThemeVersion="166925"/>
  <mc:AlternateContent xmlns:mc="http://schemas.openxmlformats.org/markup-compatibility/2006">
    <mc:Choice Requires="x15">
      <x15ac:absPath xmlns:x15ac="http://schemas.microsoft.com/office/spreadsheetml/2010/11/ac" url="/Users/leonie/Dropbox/articles/ETH_cattle_script/manuscript/NatureSustainability/"/>
    </mc:Choice>
  </mc:AlternateContent>
  <xr:revisionPtr revIDLastSave="0" documentId="13_ncr:1_{14510B3D-8770-3941-B2B1-2167484028D8}" xr6:coauthVersionLast="47" xr6:coauthVersionMax="47" xr10:uidLastSave="{00000000-0000-0000-0000-000000000000}"/>
  <bookViews>
    <workbookView xWindow="1600" yWindow="2140" windowWidth="27900" windowHeight="17500" xr2:uid="{ECAA7EA4-4DC5-6F4E-A677-4C7BA014141A}"/>
  </bookViews>
  <sheets>
    <sheet name="chips"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1" i="4" l="1"/>
  <c r="F48" i="4"/>
  <c r="F25" i="4"/>
  <c r="G36" i="4"/>
  <c r="H36" i="4"/>
  <c r="I36" i="4" s="1"/>
  <c r="G51" i="4"/>
  <c r="G55" i="4"/>
  <c r="H55" i="4" s="1"/>
  <c r="G61" i="4"/>
  <c r="G46" i="4"/>
  <c r="G23" i="4"/>
  <c r="G44" i="4"/>
  <c r="H44" i="4" s="1"/>
  <c r="G42" i="4"/>
  <c r="G40" i="4"/>
  <c r="H40" i="4"/>
  <c r="G34" i="4"/>
  <c r="G32" i="4"/>
  <c r="H32" i="4" s="1"/>
  <c r="G30" i="4"/>
  <c r="H30" i="4"/>
  <c r="I30" i="4" s="1"/>
  <c r="G28" i="4"/>
  <c r="G48" i="4" s="1"/>
  <c r="H28" i="4"/>
  <c r="G21" i="4"/>
  <c r="H21" i="4" s="1"/>
  <c r="G17" i="4"/>
  <c r="H17" i="4" s="1"/>
  <c r="G19" i="4"/>
  <c r="H19" i="4"/>
  <c r="G15" i="4"/>
  <c r="H15" i="4" s="1"/>
  <c r="G13" i="4"/>
  <c r="G11" i="4"/>
  <c r="H11" i="4"/>
  <c r="I11" i="4" s="1"/>
  <c r="G9" i="4"/>
  <c r="H9" i="4"/>
  <c r="G7" i="4"/>
  <c r="H7" i="4" s="1"/>
  <c r="G5" i="4"/>
  <c r="H5" i="4" s="1"/>
  <c r="F63" i="4"/>
  <c r="I19" i="4"/>
  <c r="H13" i="4"/>
  <c r="I13" i="4" s="1"/>
  <c r="H34" i="4"/>
  <c r="J34" i="4" s="1"/>
  <c r="I34" i="4"/>
  <c r="I40" i="4"/>
  <c r="H51" i="4"/>
  <c r="I51" i="4" s="1"/>
  <c r="J51" i="4"/>
  <c r="H46" i="4"/>
  <c r="J46" i="4" s="1"/>
  <c r="J9" i="4"/>
  <c r="J28" i="4"/>
  <c r="H23" i="4"/>
  <c r="J23" i="4"/>
  <c r="J11" i="4"/>
  <c r="H42" i="4"/>
  <c r="I42" i="4" s="1"/>
  <c r="J42" i="4"/>
  <c r="J40" i="4"/>
  <c r="J19" i="4"/>
  <c r="I28" i="4"/>
  <c r="I9" i="4"/>
  <c r="I23" i="4"/>
  <c r="I46" i="4"/>
  <c r="I7" i="4" l="1"/>
  <c r="J7" i="4"/>
  <c r="J15" i="4"/>
  <c r="I15" i="4"/>
  <c r="I17" i="4"/>
  <c r="J17" i="4"/>
  <c r="I5" i="4"/>
  <c r="J5" i="4"/>
  <c r="H63" i="4"/>
  <c r="I55" i="4"/>
  <c r="J55" i="4"/>
  <c r="J44" i="4"/>
  <c r="I44" i="4"/>
  <c r="I21" i="4"/>
  <c r="J21" i="4"/>
  <c r="J62" i="4"/>
  <c r="J32" i="4"/>
  <c r="I32" i="4"/>
  <c r="J36" i="4"/>
  <c r="J30" i="4"/>
  <c r="J49" i="4" s="1"/>
  <c r="J13" i="4"/>
  <c r="G25" i="4"/>
  <c r="G63" i="4"/>
  <c r="J26" i="4" l="1"/>
  <c r="J64" i="4"/>
</calcChain>
</file>

<file path=xl/sharedStrings.xml><?xml version="1.0" encoding="utf-8"?>
<sst xmlns="http://schemas.openxmlformats.org/spreadsheetml/2006/main" count="74" uniqueCount="27">
  <si>
    <t>TP</t>
  </si>
  <si>
    <t>Precison</t>
  </si>
  <si>
    <t>Recall</t>
  </si>
  <si>
    <t>#cattle image</t>
  </si>
  <si>
    <t>Maxar 2022</t>
  </si>
  <si>
    <t>Sum</t>
  </si>
  <si>
    <t>Image</t>
  </si>
  <si>
    <t>Latitude</t>
  </si>
  <si>
    <t>Longitude</t>
  </si>
  <si>
    <t>Date</t>
  </si>
  <si>
    <t>Acre, Acrelandia</t>
  </si>
  <si>
    <t>Maxar, 2022</t>
  </si>
  <si>
    <t>Acre, Bujari</t>
  </si>
  <si>
    <t>Airbus/CNES 2022</t>
  </si>
  <si>
    <t>TOTAL SUM</t>
  </si>
  <si>
    <t>#chip</t>
  </si>
  <si>
    <t>#cattle</t>
  </si>
  <si>
    <t>Average</t>
  </si>
  <si>
    <t>Averge</t>
  </si>
  <si>
    <t>TOTAL AVERAGE</t>
  </si>
  <si>
    <t>Acre,</t>
  </si>
  <si>
    <t>Placido de Castro</t>
  </si>
  <si>
    <t>Corresponding image chips (test dataset can be provided by contacting the authors)</t>
  </si>
  <si>
    <t xml:space="preserve">groundTruth </t>
  </si>
  <si>
    <t>#cattle idaf</t>
  </si>
  <si>
    <t>cattleImgs</t>
  </si>
  <si>
    <r>
      <t>Table S1: Comparison of data from Instituto de Dedesa Agropecuaria e Florestal (IDAF) of Acre and animals on satellite images to generate the test set for three different images in the state of Acre in 2022</t>
    </r>
    <r>
      <rPr>
        <sz val="12"/>
        <color rgb="FF000000"/>
        <rFont val="Times New Roman"/>
        <family val="1"/>
      </rPr>
      <t>. The number of the image chips with the corresponding number of visible cattle are listed in gray. The cattle numbers depicted on the satellite images are consistently lower than the actual numbers from the GTA data set. The recall varies across different images and has an average value of 0.77 overall.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</si>
</sst>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Calibri"/>
      <family val="2"/>
      <scheme val="minor"/>
    </font>
    <font>
      <sz val="12"/>
      <color rgb="FF9C5700"/>
      <name val="Calibri"/>
      <family val="2"/>
      <scheme val="minor"/>
    </font>
    <font>
      <b/>
      <sz val="12"/>
      <color theme="1"/>
      <name val="Arial"/>
      <family val="2"/>
    </font>
    <font>
      <sz val="12"/>
      <color theme="1"/>
      <name val="Arial"/>
      <family val="2"/>
    </font>
    <font>
      <sz val="12"/>
      <color rgb="FF9C5700"/>
      <name val="Arial"/>
      <family val="2"/>
    </font>
    <font>
      <b/>
      <sz val="12"/>
      <color theme="1" tint="0.499984740745262"/>
      <name val="Arial"/>
      <family val="2"/>
    </font>
    <font>
      <sz val="12"/>
      <color theme="1" tint="0.499984740745262"/>
      <name val="Arial"/>
      <family val="2"/>
    </font>
    <font>
      <sz val="12"/>
      <color theme="0"/>
      <name val="Arial"/>
      <family val="2"/>
    </font>
    <font>
      <sz val="12"/>
      <color theme="0"/>
      <name val="Times New Roman"/>
      <family val="1"/>
    </font>
    <font>
      <b/>
      <sz val="12"/>
      <color rgb="FF000000"/>
      <name val="Times New Roman"/>
      <family val="1"/>
    </font>
    <font>
      <sz val="12"/>
      <color rgb="FF000000"/>
      <name val="Times New Roman"/>
      <family val="1"/>
    </font>
  </fonts>
  <fills count="10">
    <fill>
      <patternFill patternType="none"/>
    </fill>
    <fill>
      <patternFill patternType="gray125"/>
    </fill>
    <fill>
      <patternFill patternType="solid">
        <fgColor rgb="FFFFEB9C"/>
      </patternFill>
    </fill>
    <fill>
      <patternFill patternType="solid">
        <fgColor theme="0"/>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249977111117893"/>
        <bgColor indexed="64"/>
      </patternFill>
    </fill>
    <fill>
      <patternFill patternType="solid">
        <fgColor theme="7" tint="0.79998168889431442"/>
        <bgColor indexed="64"/>
      </patternFill>
    </fill>
    <fill>
      <patternFill patternType="solid">
        <fgColor theme="7" tint="0.79998168889431442"/>
        <bgColor rgb="FF000000"/>
      </patternFill>
    </fill>
  </fills>
  <borders count="12">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 fillId="2" borderId="0" applyNumberFormat="0" applyBorder="0" applyAlignment="0" applyProtection="0"/>
  </cellStyleXfs>
  <cellXfs count="40">
    <xf numFmtId="0" fontId="0" fillId="0" borderId="0" xfId="0"/>
    <xf numFmtId="0" fontId="0" fillId="0" borderId="2" xfId="0" applyBorder="1"/>
    <xf numFmtId="0" fontId="3" fillId="3" borderId="0" xfId="0" applyFont="1" applyFill="1"/>
    <xf numFmtId="14" fontId="3" fillId="3" borderId="0" xfId="0" applyNumberFormat="1" applyFont="1" applyFill="1"/>
    <xf numFmtId="0" fontId="4" fillId="3" borderId="0" xfId="1" applyFont="1" applyFill="1" applyAlignment="1"/>
    <xf numFmtId="2" fontId="3" fillId="3" borderId="0" xfId="0" applyNumberFormat="1" applyFont="1" applyFill="1"/>
    <xf numFmtId="0" fontId="2" fillId="3" borderId="0" xfId="0" applyFont="1" applyFill="1"/>
    <xf numFmtId="0" fontId="2" fillId="3" borderId="3" xfId="0" applyFont="1" applyFill="1" applyBorder="1"/>
    <xf numFmtId="0" fontId="2" fillId="3" borderId="3" xfId="0" applyFont="1" applyFill="1" applyBorder="1" applyAlignment="1">
      <alignment wrapText="1"/>
    </xf>
    <xf numFmtId="0" fontId="3" fillId="4" borderId="0" xfId="0" applyFont="1" applyFill="1"/>
    <xf numFmtId="0" fontId="2" fillId="5" borderId="1" xfId="0" applyFont="1" applyFill="1" applyBorder="1"/>
    <xf numFmtId="0" fontId="5" fillId="3" borderId="3" xfId="0" applyFont="1" applyFill="1" applyBorder="1"/>
    <xf numFmtId="0" fontId="6" fillId="3" borderId="0" xfId="0" applyFont="1" applyFill="1"/>
    <xf numFmtId="0" fontId="6" fillId="3" borderId="2" xfId="0" applyFont="1" applyFill="1" applyBorder="1"/>
    <xf numFmtId="0" fontId="5" fillId="3" borderId="0" xfId="0" applyFont="1" applyFill="1"/>
    <xf numFmtId="14" fontId="3" fillId="4" borderId="0" xfId="0" applyNumberFormat="1" applyFont="1" applyFill="1"/>
    <xf numFmtId="0" fontId="4" fillId="4" borderId="0" xfId="1" applyFont="1" applyFill="1" applyBorder="1" applyAlignment="1"/>
    <xf numFmtId="0" fontId="3" fillId="6" borderId="2" xfId="0" applyFont="1" applyFill="1" applyBorder="1"/>
    <xf numFmtId="14" fontId="3" fillId="6" borderId="2" xfId="0" applyNumberFormat="1" applyFont="1" applyFill="1" applyBorder="1"/>
    <xf numFmtId="0" fontId="4" fillId="6" borderId="2" xfId="1" applyFont="1" applyFill="1" applyBorder="1" applyAlignment="1"/>
    <xf numFmtId="2" fontId="3" fillId="6" borderId="2" xfId="0" applyNumberFormat="1" applyFont="1" applyFill="1" applyBorder="1"/>
    <xf numFmtId="0" fontId="3" fillId="6" borderId="0" xfId="0" applyFont="1" applyFill="1"/>
    <xf numFmtId="2" fontId="2" fillId="5" borderId="0" xfId="0" applyNumberFormat="1" applyFont="1" applyFill="1"/>
    <xf numFmtId="0" fontId="2" fillId="7" borderId="0" xfId="0" applyFont="1" applyFill="1"/>
    <xf numFmtId="0" fontId="3" fillId="7" borderId="0" xfId="0" applyFont="1" applyFill="1"/>
    <xf numFmtId="2" fontId="2" fillId="7" borderId="0" xfId="0" applyNumberFormat="1" applyFont="1" applyFill="1"/>
    <xf numFmtId="0" fontId="7" fillId="3" borderId="0" xfId="0" applyFont="1" applyFill="1"/>
    <xf numFmtId="0" fontId="8" fillId="3" borderId="0" xfId="0" applyFont="1" applyFill="1"/>
    <xf numFmtId="0" fontId="3" fillId="3" borderId="4" xfId="0" applyFont="1" applyFill="1" applyBorder="1"/>
    <xf numFmtId="0" fontId="3" fillId="3" borderId="5" xfId="0" applyFont="1" applyFill="1" applyBorder="1"/>
    <xf numFmtId="0" fontId="0" fillId="0" borderId="5" xfId="0" applyBorder="1"/>
    <xf numFmtId="0" fontId="5" fillId="8" borderId="6" xfId="0" applyFont="1" applyFill="1" applyBorder="1"/>
    <xf numFmtId="0" fontId="5" fillId="8" borderId="7" xfId="0" applyFont="1" applyFill="1" applyBorder="1"/>
    <xf numFmtId="0" fontId="3" fillId="8" borderId="8" xfId="0" applyFont="1" applyFill="1" applyBorder="1"/>
    <xf numFmtId="0" fontId="3" fillId="8" borderId="10" xfId="0" applyFont="1" applyFill="1" applyBorder="1"/>
    <xf numFmtId="0" fontId="3" fillId="9" borderId="8" xfId="0" applyFont="1" applyFill="1" applyBorder="1"/>
    <xf numFmtId="0" fontId="0" fillId="8" borderId="9" xfId="0" applyFill="1" applyBorder="1"/>
    <xf numFmtId="0" fontId="3" fillId="8" borderId="9" xfId="0" applyFont="1" applyFill="1" applyBorder="1"/>
    <xf numFmtId="0" fontId="0" fillId="8" borderId="11" xfId="0" applyFill="1" applyBorder="1"/>
    <xf numFmtId="0" fontId="9" fillId="0" borderId="2" xfId="0" applyFont="1" applyBorder="1" applyAlignment="1">
      <alignment horizontal="left"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13761</xdr:colOff>
      <xdr:row>49</xdr:row>
      <xdr:rowOff>93382</xdr:rowOff>
    </xdr:from>
    <xdr:to>
      <xdr:col>0</xdr:col>
      <xdr:colOff>1412243</xdr:colOff>
      <xdr:row>55</xdr:row>
      <xdr:rowOff>199908</xdr:rowOff>
    </xdr:to>
    <xdr:pic>
      <xdr:nvPicPr>
        <xdr:cNvPr id="2" name="Picture 1">
          <a:extLst>
            <a:ext uri="{FF2B5EF4-FFF2-40B4-BE49-F238E27FC236}">
              <a16:creationId xmlns:a16="http://schemas.microsoft.com/office/drawing/2014/main" id="{1999300D-4F16-5F43-AFC5-D0A6D0C23BB1}"/>
            </a:ext>
          </a:extLst>
        </xdr:cNvPr>
        <xdr:cNvPicPr>
          <a:picLocks noChangeAspect="1"/>
        </xdr:cNvPicPr>
      </xdr:nvPicPr>
      <xdr:blipFill>
        <a:blip xmlns:r="http://schemas.openxmlformats.org/officeDocument/2006/relationships" r:embed="rId1"/>
        <a:stretch>
          <a:fillRect/>
        </a:stretch>
      </xdr:blipFill>
      <xdr:spPr>
        <a:xfrm>
          <a:off x="13761" y="10813676"/>
          <a:ext cx="1398482" cy="1344706"/>
        </a:xfrm>
        <a:prstGeom prst="rect">
          <a:avLst/>
        </a:prstGeom>
      </xdr:spPr>
    </xdr:pic>
    <xdr:clientData/>
  </xdr:twoCellAnchor>
  <xdr:twoCellAnchor editAs="oneCell">
    <xdr:from>
      <xdr:col>0</xdr:col>
      <xdr:colOff>0</xdr:colOff>
      <xdr:row>2</xdr:row>
      <xdr:rowOff>134383</xdr:rowOff>
    </xdr:from>
    <xdr:to>
      <xdr:col>0</xdr:col>
      <xdr:colOff>1391820</xdr:colOff>
      <xdr:row>9</xdr:row>
      <xdr:rowOff>93382</xdr:rowOff>
    </xdr:to>
    <xdr:pic>
      <xdr:nvPicPr>
        <xdr:cNvPr id="3" name="Picture 2">
          <a:extLst>
            <a:ext uri="{FF2B5EF4-FFF2-40B4-BE49-F238E27FC236}">
              <a16:creationId xmlns:a16="http://schemas.microsoft.com/office/drawing/2014/main" id="{D00E359E-B8D0-554A-A64C-94E98FD927FE}"/>
            </a:ext>
          </a:extLst>
        </xdr:cNvPr>
        <xdr:cNvPicPr>
          <a:picLocks noChangeAspect="1"/>
        </xdr:cNvPicPr>
      </xdr:nvPicPr>
      <xdr:blipFill>
        <a:blip xmlns:r="http://schemas.openxmlformats.org/officeDocument/2006/relationships" r:embed="rId2"/>
        <a:stretch>
          <a:fillRect/>
        </a:stretch>
      </xdr:blipFill>
      <xdr:spPr>
        <a:xfrm>
          <a:off x="0" y="1198942"/>
          <a:ext cx="1391820" cy="1397087"/>
        </a:xfrm>
        <a:prstGeom prst="rect">
          <a:avLst/>
        </a:prstGeom>
      </xdr:spPr>
    </xdr:pic>
    <xdr:clientData/>
  </xdr:twoCellAnchor>
  <xdr:twoCellAnchor editAs="oneCell">
    <xdr:from>
      <xdr:col>0</xdr:col>
      <xdr:colOff>0</xdr:colOff>
      <xdr:row>26</xdr:row>
      <xdr:rowOff>132119</xdr:rowOff>
    </xdr:from>
    <xdr:to>
      <xdr:col>0</xdr:col>
      <xdr:colOff>1437614</xdr:colOff>
      <xdr:row>33</xdr:row>
      <xdr:rowOff>56030</xdr:rowOff>
    </xdr:to>
    <xdr:pic>
      <xdr:nvPicPr>
        <xdr:cNvPr id="4" name="Picture 3">
          <a:extLst>
            <a:ext uri="{FF2B5EF4-FFF2-40B4-BE49-F238E27FC236}">
              <a16:creationId xmlns:a16="http://schemas.microsoft.com/office/drawing/2014/main" id="{F040416E-8F60-D946-A931-3C586273BDAB}"/>
            </a:ext>
          </a:extLst>
        </xdr:cNvPr>
        <xdr:cNvPicPr>
          <a:picLocks noChangeAspect="1"/>
        </xdr:cNvPicPr>
      </xdr:nvPicPr>
      <xdr:blipFill>
        <a:blip xmlns:r="http://schemas.openxmlformats.org/officeDocument/2006/relationships" r:embed="rId3"/>
        <a:stretch>
          <a:fillRect/>
        </a:stretch>
      </xdr:blipFill>
      <xdr:spPr>
        <a:xfrm>
          <a:off x="0" y="6127266"/>
          <a:ext cx="1437614" cy="136199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C49C1-A865-DE41-82DA-4E4BA0A9E098}">
  <dimension ref="A1:W64"/>
  <sheetViews>
    <sheetView tabSelected="1" zoomScale="133" workbookViewId="0">
      <selection sqref="A1:U1"/>
    </sheetView>
  </sheetViews>
  <sheetFormatPr baseColWidth="10" defaultRowHeight="16" x14ac:dyDescent="0.2"/>
  <cols>
    <col min="1" max="1" width="19.1640625" customWidth="1"/>
    <col min="2" max="2" width="6.5" customWidth="1"/>
    <col min="5" max="5" width="12.33203125" customWidth="1"/>
    <col min="6" max="7" width="7.5" customWidth="1"/>
    <col min="8" max="8" width="7.1640625" hidden="1" customWidth="1"/>
    <col min="9" max="9" width="9.5" hidden="1" customWidth="1"/>
    <col min="10" max="10" width="10.33203125" customWidth="1"/>
    <col min="11" max="11" width="7.33203125" customWidth="1"/>
    <col min="12" max="12" width="6.83203125" customWidth="1"/>
    <col min="13" max="13" width="6.6640625" customWidth="1"/>
    <col min="14" max="16" width="7.33203125" customWidth="1"/>
    <col min="17" max="17" width="8" customWidth="1"/>
    <col min="18" max="18" width="6.5" customWidth="1"/>
    <col min="19" max="19" width="7.1640625" customWidth="1"/>
    <col min="20" max="20" width="6.5" customWidth="1"/>
    <col min="21" max="21" width="7.5" customWidth="1"/>
    <col min="22" max="22" width="18.33203125" customWidth="1"/>
  </cols>
  <sheetData>
    <row r="1" spans="1:23" ht="55" customHeight="1" thickBot="1" x14ac:dyDescent="0.25">
      <c r="A1" s="39" t="s">
        <v>26</v>
      </c>
      <c r="B1" s="39"/>
      <c r="C1" s="39"/>
      <c r="D1" s="39"/>
      <c r="E1" s="39"/>
      <c r="F1" s="39"/>
      <c r="G1" s="39"/>
      <c r="H1" s="39"/>
      <c r="I1" s="39"/>
      <c r="J1" s="39"/>
      <c r="K1" s="39"/>
      <c r="L1" s="39"/>
      <c r="M1" s="39"/>
      <c r="N1" s="39"/>
      <c r="O1" s="39"/>
      <c r="P1" s="39"/>
      <c r="Q1" s="39"/>
      <c r="R1" s="39"/>
      <c r="S1" s="39"/>
      <c r="T1" s="39"/>
      <c r="U1" s="39"/>
    </row>
    <row r="2" spans="1:23" ht="62" customHeight="1" x14ac:dyDescent="0.2">
      <c r="A2" s="7"/>
      <c r="B2" s="7" t="s">
        <v>6</v>
      </c>
      <c r="C2" s="7" t="s">
        <v>7</v>
      </c>
      <c r="D2" s="7" t="s">
        <v>8</v>
      </c>
      <c r="E2" s="7" t="s">
        <v>9</v>
      </c>
      <c r="F2" s="8" t="s">
        <v>24</v>
      </c>
      <c r="G2" s="8" t="s">
        <v>3</v>
      </c>
      <c r="H2" s="7" t="s">
        <v>0</v>
      </c>
      <c r="I2" s="7" t="s">
        <v>1</v>
      </c>
      <c r="J2" s="7" t="s">
        <v>2</v>
      </c>
      <c r="K2" s="11" t="s">
        <v>22</v>
      </c>
      <c r="L2" s="11"/>
      <c r="M2" s="11"/>
      <c r="N2" s="11"/>
      <c r="O2" s="11"/>
      <c r="P2" s="11"/>
      <c r="Q2" s="11"/>
      <c r="R2" s="11"/>
      <c r="S2" s="11"/>
      <c r="T2" s="11"/>
      <c r="U2" s="11"/>
      <c r="V2" s="31" t="s">
        <v>23</v>
      </c>
      <c r="W2" s="32" t="s">
        <v>25</v>
      </c>
    </row>
    <row r="3" spans="1:23" x14ac:dyDescent="0.2">
      <c r="A3" s="28"/>
      <c r="B3" s="2"/>
      <c r="C3" s="2"/>
      <c r="D3" s="2"/>
      <c r="E3" s="2"/>
      <c r="F3" s="2"/>
      <c r="G3" s="2"/>
      <c r="H3" s="2"/>
      <c r="I3" s="2"/>
      <c r="J3" s="2"/>
      <c r="K3" s="12"/>
      <c r="L3" s="12"/>
      <c r="M3" s="12"/>
      <c r="N3" s="12"/>
      <c r="O3" s="12"/>
      <c r="P3" s="12"/>
      <c r="Q3" s="12"/>
      <c r="R3" s="12"/>
      <c r="S3" s="12"/>
      <c r="T3" s="12"/>
      <c r="U3" s="12"/>
      <c r="V3" s="35">
        <v>45</v>
      </c>
      <c r="W3" s="36">
        <v>41</v>
      </c>
    </row>
    <row r="4" spans="1:23" x14ac:dyDescent="0.2">
      <c r="A4" s="29"/>
      <c r="B4" s="2"/>
      <c r="C4" s="2"/>
      <c r="D4" s="2"/>
      <c r="E4" s="2"/>
      <c r="F4" s="2"/>
      <c r="G4" s="2"/>
      <c r="H4" s="2"/>
      <c r="I4" s="2"/>
      <c r="J4" s="2"/>
      <c r="K4" s="12"/>
      <c r="L4" s="12"/>
      <c r="M4" s="12"/>
      <c r="N4" s="12"/>
      <c r="O4" s="12"/>
      <c r="P4" s="12"/>
      <c r="Q4" s="12"/>
      <c r="R4" s="12"/>
      <c r="S4" s="12"/>
      <c r="T4" s="12"/>
      <c r="U4" s="12"/>
      <c r="V4" s="35">
        <v>34</v>
      </c>
      <c r="W4" s="36">
        <v>29</v>
      </c>
    </row>
    <row r="5" spans="1:23" x14ac:dyDescent="0.2">
      <c r="A5" s="29"/>
      <c r="B5" s="2">
        <v>1</v>
      </c>
      <c r="C5" s="2">
        <v>-10.241638888888801</v>
      </c>
      <c r="D5" s="2">
        <v>-67.220055555555504</v>
      </c>
      <c r="E5" s="3">
        <v>44733</v>
      </c>
      <c r="F5" s="2">
        <v>45</v>
      </c>
      <c r="G5" s="4">
        <f>SUM(L6:Q6)</f>
        <v>41</v>
      </c>
      <c r="H5" s="2">
        <f>MIN(F5,G5)</f>
        <v>41</v>
      </c>
      <c r="I5" s="2">
        <f>H5/(H5+ MAX(0,G5-F5))</f>
        <v>1</v>
      </c>
      <c r="J5" s="5">
        <f>H5/(H5+ MAX(0,F5-G5))</f>
        <v>0.91111111111111109</v>
      </c>
      <c r="K5" s="12" t="s">
        <v>15</v>
      </c>
      <c r="L5" s="12">
        <v>1142</v>
      </c>
      <c r="M5" s="12">
        <v>1143</v>
      </c>
      <c r="N5" s="12">
        <v>1152</v>
      </c>
      <c r="O5" s="12">
        <v>1153</v>
      </c>
      <c r="P5" s="12">
        <v>1154</v>
      </c>
      <c r="Q5" s="12">
        <v>1203</v>
      </c>
      <c r="R5" s="12"/>
      <c r="S5" s="12"/>
      <c r="T5" s="12"/>
      <c r="U5" s="12"/>
      <c r="V5" s="35">
        <v>26</v>
      </c>
      <c r="W5" s="36">
        <v>23</v>
      </c>
    </row>
    <row r="6" spans="1:23" x14ac:dyDescent="0.2">
      <c r="A6" s="29"/>
      <c r="B6" s="2"/>
      <c r="C6" s="2"/>
      <c r="D6" s="2"/>
      <c r="E6" s="2"/>
      <c r="F6" s="2"/>
      <c r="G6" s="4"/>
      <c r="H6" s="2"/>
      <c r="I6" s="2"/>
      <c r="J6" s="5"/>
      <c r="K6" s="12" t="s">
        <v>16</v>
      </c>
      <c r="L6" s="12">
        <v>10</v>
      </c>
      <c r="M6" s="12">
        <v>3</v>
      </c>
      <c r="N6" s="12">
        <v>12</v>
      </c>
      <c r="O6" s="12">
        <v>6</v>
      </c>
      <c r="P6" s="12">
        <v>6</v>
      </c>
      <c r="Q6" s="12">
        <v>4</v>
      </c>
      <c r="R6" s="12"/>
      <c r="S6" s="12"/>
      <c r="T6" s="12"/>
      <c r="U6" s="12"/>
      <c r="V6" s="35">
        <v>90</v>
      </c>
      <c r="W6" s="36">
        <v>68</v>
      </c>
    </row>
    <row r="7" spans="1:23" x14ac:dyDescent="0.2">
      <c r="A7" s="29"/>
      <c r="B7" s="2">
        <v>1</v>
      </c>
      <c r="C7" s="2">
        <v>-10.2739722222222</v>
      </c>
      <c r="D7" s="2">
        <v>-67.211388888888806</v>
      </c>
      <c r="E7" s="3">
        <v>44733</v>
      </c>
      <c r="F7" s="2">
        <v>34</v>
      </c>
      <c r="G7" s="4">
        <f t="shared" ref="G7:G11" si="0">SUM(L8:Q8)</f>
        <v>29</v>
      </c>
      <c r="H7" s="2">
        <f t="shared" ref="H7:H23" si="1">MIN(F7,G7)</f>
        <v>29</v>
      </c>
      <c r="I7" s="2">
        <f>H7/(H7+ MAX(0,G7-F7))</f>
        <v>1</v>
      </c>
      <c r="J7" s="5">
        <f>H7/(H7+ MAX(0,F7-G7))</f>
        <v>0.8529411764705882</v>
      </c>
      <c r="K7" s="12" t="s">
        <v>15</v>
      </c>
      <c r="L7" s="12">
        <v>2512</v>
      </c>
      <c r="M7" s="12">
        <v>2521</v>
      </c>
      <c r="N7" s="12">
        <v>2533</v>
      </c>
      <c r="O7" s="12">
        <v>2534</v>
      </c>
      <c r="P7" s="12">
        <v>2544</v>
      </c>
      <c r="Q7" s="12">
        <v>2603</v>
      </c>
      <c r="R7" s="12"/>
      <c r="S7" s="12"/>
      <c r="T7" s="12"/>
      <c r="U7" s="12"/>
      <c r="V7" s="35">
        <v>31</v>
      </c>
      <c r="W7" s="36">
        <v>26</v>
      </c>
    </row>
    <row r="8" spans="1:23" x14ac:dyDescent="0.2">
      <c r="A8" s="29"/>
      <c r="B8" s="2"/>
      <c r="C8" s="2"/>
      <c r="D8" s="2"/>
      <c r="E8" s="2"/>
      <c r="F8" s="2"/>
      <c r="G8" s="4"/>
      <c r="H8" s="2"/>
      <c r="I8" s="2"/>
      <c r="J8" s="5"/>
      <c r="K8" s="12" t="s">
        <v>16</v>
      </c>
      <c r="L8" s="12">
        <v>12</v>
      </c>
      <c r="M8" s="12">
        <v>2</v>
      </c>
      <c r="N8" s="12">
        <v>8</v>
      </c>
      <c r="O8" s="12">
        <v>1</v>
      </c>
      <c r="P8" s="12">
        <v>3</v>
      </c>
      <c r="Q8" s="12">
        <v>3</v>
      </c>
      <c r="R8" s="12"/>
      <c r="S8" s="12"/>
      <c r="T8" s="12"/>
      <c r="U8" s="12"/>
      <c r="V8" s="35">
        <v>32</v>
      </c>
      <c r="W8" s="36">
        <v>30</v>
      </c>
    </row>
    <row r="9" spans="1:23" x14ac:dyDescent="0.2">
      <c r="A9" s="29"/>
      <c r="B9" s="2">
        <v>1</v>
      </c>
      <c r="C9" s="2">
        <v>-10.2775833333333</v>
      </c>
      <c r="D9" s="2">
        <v>-67.214555555555506</v>
      </c>
      <c r="E9" s="3">
        <v>44733</v>
      </c>
      <c r="F9" s="2">
        <v>26</v>
      </c>
      <c r="G9" s="4">
        <f t="shared" si="0"/>
        <v>23</v>
      </c>
      <c r="H9" s="2">
        <f t="shared" si="1"/>
        <v>23</v>
      </c>
      <c r="I9" s="2">
        <f>H9/(H9+ MAX(0,G9-F9))</f>
        <v>1</v>
      </c>
      <c r="J9" s="5">
        <f>H9/(H9+ MAX(0,F9-G9))</f>
        <v>0.88461538461538458</v>
      </c>
      <c r="K9" s="12" t="s">
        <v>15</v>
      </c>
      <c r="L9" s="12">
        <v>2641</v>
      </c>
      <c r="M9" s="12">
        <v>2642</v>
      </c>
      <c r="N9" s="12">
        <v>2652</v>
      </c>
      <c r="O9" s="12">
        <v>2653</v>
      </c>
      <c r="P9" s="12"/>
      <c r="Q9" s="12"/>
      <c r="R9" s="12"/>
      <c r="S9" s="12"/>
      <c r="T9" s="12"/>
      <c r="U9" s="12"/>
      <c r="V9" s="35">
        <v>66</v>
      </c>
      <c r="W9" s="36">
        <v>46</v>
      </c>
    </row>
    <row r="10" spans="1:23" x14ac:dyDescent="0.2">
      <c r="A10" s="29"/>
      <c r="B10" s="2"/>
      <c r="C10" s="2"/>
      <c r="D10" s="2"/>
      <c r="E10" s="2"/>
      <c r="F10" s="2"/>
      <c r="G10" s="4"/>
      <c r="H10" s="2"/>
      <c r="I10" s="2"/>
      <c r="J10" s="5"/>
      <c r="K10" s="12" t="s">
        <v>16</v>
      </c>
      <c r="L10" s="12">
        <v>4</v>
      </c>
      <c r="M10" s="12">
        <v>5</v>
      </c>
      <c r="N10" s="12">
        <v>4</v>
      </c>
      <c r="O10" s="12">
        <v>10</v>
      </c>
      <c r="P10" s="12"/>
      <c r="Q10" s="12"/>
      <c r="R10" s="12"/>
      <c r="S10" s="12"/>
      <c r="T10" s="12"/>
      <c r="U10" s="12"/>
      <c r="V10" s="35">
        <v>21</v>
      </c>
      <c r="W10" s="36">
        <v>17</v>
      </c>
    </row>
    <row r="11" spans="1:23" x14ac:dyDescent="0.2">
      <c r="A11" s="29"/>
      <c r="B11" s="2">
        <v>1</v>
      </c>
      <c r="C11" s="2">
        <v>-10.2678888888888</v>
      </c>
      <c r="D11" s="2">
        <v>-67.204611111111106</v>
      </c>
      <c r="E11" s="3">
        <v>44733</v>
      </c>
      <c r="F11" s="2">
        <v>90</v>
      </c>
      <c r="G11" s="4">
        <f t="shared" si="0"/>
        <v>68</v>
      </c>
      <c r="H11" s="2">
        <f t="shared" si="1"/>
        <v>68</v>
      </c>
      <c r="I11" s="2">
        <f>H11/(H11+ MAX(0,G11-F11))</f>
        <v>1</v>
      </c>
      <c r="J11" s="5">
        <f>H11/(H11+ MAX(0,F11-G11))</f>
        <v>0.75555555555555554</v>
      </c>
      <c r="K11" s="12" t="s">
        <v>15</v>
      </c>
      <c r="L11" s="12">
        <v>3505</v>
      </c>
      <c r="M11" s="12">
        <v>3514</v>
      </c>
      <c r="N11" s="12">
        <v>3515</v>
      </c>
      <c r="O11" s="12">
        <v>3524</v>
      </c>
      <c r="P11" s="12">
        <v>3525</v>
      </c>
      <c r="Q11" s="12"/>
      <c r="R11" s="12"/>
      <c r="S11" s="12"/>
      <c r="T11" s="12"/>
      <c r="U11" s="12"/>
      <c r="V11" s="35">
        <v>100</v>
      </c>
      <c r="W11" s="36">
        <v>87</v>
      </c>
    </row>
    <row r="12" spans="1:23" x14ac:dyDescent="0.2">
      <c r="A12" s="29" t="s">
        <v>20</v>
      </c>
      <c r="B12" s="2"/>
      <c r="C12" s="2"/>
      <c r="D12" s="2"/>
      <c r="E12" s="2"/>
      <c r="F12" s="2"/>
      <c r="G12" s="4"/>
      <c r="H12" s="2"/>
      <c r="I12" s="2"/>
      <c r="J12" s="5"/>
      <c r="K12" s="12" t="s">
        <v>16</v>
      </c>
      <c r="L12" s="12">
        <v>2</v>
      </c>
      <c r="M12" s="12">
        <v>6</v>
      </c>
      <c r="N12" s="12">
        <v>29</v>
      </c>
      <c r="O12" s="12">
        <v>13</v>
      </c>
      <c r="P12" s="12">
        <v>18</v>
      </c>
      <c r="Q12" s="12"/>
      <c r="R12" s="12"/>
      <c r="S12" s="12"/>
      <c r="T12" s="12"/>
      <c r="U12" s="12"/>
      <c r="V12" s="35">
        <v>28</v>
      </c>
      <c r="W12" s="36">
        <v>25</v>
      </c>
    </row>
    <row r="13" spans="1:23" x14ac:dyDescent="0.2">
      <c r="A13" s="30" t="s">
        <v>21</v>
      </c>
      <c r="B13" s="2">
        <v>1</v>
      </c>
      <c r="C13" s="2">
        <v>-10.247499999999899</v>
      </c>
      <c r="D13" s="2">
        <v>-67.202194444444402</v>
      </c>
      <c r="E13" s="3">
        <v>44733</v>
      </c>
      <c r="F13" s="2">
        <v>31</v>
      </c>
      <c r="G13" s="4">
        <f>SUM(L14:Q14)</f>
        <v>26</v>
      </c>
      <c r="H13" s="2">
        <f t="shared" si="1"/>
        <v>26</v>
      </c>
      <c r="I13" s="2">
        <f>H13/(H13+ MAX(0,G13-F13))</f>
        <v>1</v>
      </c>
      <c r="J13" s="5">
        <f>H13/(H13+ MAX(0,F13-G13))</f>
        <v>0.83870967741935487</v>
      </c>
      <c r="K13" s="12" t="s">
        <v>15</v>
      </c>
      <c r="L13" s="12">
        <v>4135</v>
      </c>
      <c r="M13" s="12">
        <v>4140</v>
      </c>
      <c r="N13" s="12">
        <v>4221</v>
      </c>
      <c r="O13" s="12"/>
      <c r="P13" s="12"/>
      <c r="Q13" s="12"/>
      <c r="R13" s="12"/>
      <c r="S13" s="12"/>
      <c r="T13" s="12"/>
      <c r="U13" s="12"/>
      <c r="V13" s="33">
        <v>141</v>
      </c>
      <c r="W13" s="36">
        <v>71</v>
      </c>
    </row>
    <row r="14" spans="1:23" x14ac:dyDescent="0.2">
      <c r="A14" s="29" t="s">
        <v>4</v>
      </c>
      <c r="B14" s="2"/>
      <c r="C14" s="2"/>
      <c r="D14" s="2"/>
      <c r="E14" s="2"/>
      <c r="F14" s="2"/>
      <c r="G14" s="4"/>
      <c r="H14" s="2"/>
      <c r="I14" s="2"/>
      <c r="J14" s="5"/>
      <c r="K14" s="12" t="s">
        <v>16</v>
      </c>
      <c r="L14" s="12">
        <v>9</v>
      </c>
      <c r="M14" s="12">
        <v>16</v>
      </c>
      <c r="N14" s="12">
        <v>1</v>
      </c>
      <c r="O14" s="12"/>
      <c r="P14" s="12"/>
      <c r="Q14" s="12"/>
      <c r="R14" s="12"/>
      <c r="S14" s="12"/>
      <c r="T14" s="12"/>
      <c r="U14" s="12"/>
      <c r="V14" s="33">
        <v>102</v>
      </c>
      <c r="W14" s="36">
        <v>43</v>
      </c>
    </row>
    <row r="15" spans="1:23" x14ac:dyDescent="0.2">
      <c r="A15" s="29"/>
      <c r="B15" s="2">
        <v>1</v>
      </c>
      <c r="C15" s="2">
        <v>-10.245666666666599</v>
      </c>
      <c r="D15" s="2">
        <v>-67.200555555555496</v>
      </c>
      <c r="E15" s="3">
        <v>44733</v>
      </c>
      <c r="F15" s="2">
        <v>32</v>
      </c>
      <c r="G15" s="4">
        <f>SUM(L16:T16)</f>
        <v>30</v>
      </c>
      <c r="H15" s="2">
        <f t="shared" si="1"/>
        <v>30</v>
      </c>
      <c r="I15" s="2">
        <f>H15/(H15+ MAX(0,G15-F15))</f>
        <v>1</v>
      </c>
      <c r="J15" s="5">
        <f>H15/(H15+ MAX(0,F15-G15))</f>
        <v>0.9375</v>
      </c>
      <c r="K15" s="12" t="s">
        <v>15</v>
      </c>
      <c r="L15" s="12">
        <v>4134</v>
      </c>
      <c r="M15" s="12">
        <v>4234</v>
      </c>
      <c r="N15" s="12">
        <v>4135</v>
      </c>
      <c r="O15" s="12">
        <v>4142</v>
      </c>
      <c r="P15" s="12">
        <v>4143</v>
      </c>
      <c r="Q15" s="12">
        <v>4144</v>
      </c>
      <c r="R15" s="12">
        <v>4253</v>
      </c>
      <c r="S15" s="12">
        <v>4312</v>
      </c>
      <c r="T15" s="12"/>
      <c r="U15" s="12"/>
      <c r="V15" s="33">
        <v>44</v>
      </c>
      <c r="W15" s="37">
        <v>32</v>
      </c>
    </row>
    <row r="16" spans="1:23" x14ac:dyDescent="0.2">
      <c r="A16" s="29"/>
      <c r="B16" s="2"/>
      <c r="C16" s="2"/>
      <c r="D16" s="2"/>
      <c r="E16" s="2"/>
      <c r="F16" s="2"/>
      <c r="G16" s="4"/>
      <c r="H16" s="2"/>
      <c r="I16" s="2"/>
      <c r="J16" s="5"/>
      <c r="K16" s="12" t="s">
        <v>16</v>
      </c>
      <c r="L16" s="12">
        <v>3</v>
      </c>
      <c r="M16" s="12">
        <v>6</v>
      </c>
      <c r="N16" s="12">
        <v>3</v>
      </c>
      <c r="O16" s="12">
        <v>1</v>
      </c>
      <c r="P16" s="12">
        <v>4</v>
      </c>
      <c r="Q16" s="12">
        <v>2</v>
      </c>
      <c r="R16" s="12">
        <v>8</v>
      </c>
      <c r="S16" s="12">
        <v>3</v>
      </c>
      <c r="T16" s="12"/>
      <c r="U16" s="12"/>
      <c r="V16" s="33">
        <v>80</v>
      </c>
      <c r="W16" s="37">
        <v>63</v>
      </c>
    </row>
    <row r="17" spans="1:23" x14ac:dyDescent="0.2">
      <c r="A17" s="29"/>
      <c r="B17" s="2">
        <v>1</v>
      </c>
      <c r="C17" s="2">
        <v>-10.2483055555555</v>
      </c>
      <c r="D17" s="2">
        <v>-67.198499999999996</v>
      </c>
      <c r="E17" s="3">
        <v>44733</v>
      </c>
      <c r="F17" s="2">
        <v>66</v>
      </c>
      <c r="G17" s="4">
        <f t="shared" ref="G17:G19" si="2">SUM(L18:T18)</f>
        <v>46</v>
      </c>
      <c r="H17" s="2">
        <f t="shared" si="1"/>
        <v>46</v>
      </c>
      <c r="I17" s="2">
        <f>H17/(H17+ MAX(0,G17-F17))</f>
        <v>1</v>
      </c>
      <c r="J17" s="5">
        <f>H17/(H17+ MAX(0,F17-G17))</f>
        <v>0.69696969696969702</v>
      </c>
      <c r="K17" s="12" t="s">
        <v>15</v>
      </c>
      <c r="L17" s="12">
        <v>5120</v>
      </c>
      <c r="M17" s="12">
        <v>5130</v>
      </c>
      <c r="N17" s="12">
        <v>5144</v>
      </c>
      <c r="O17" s="12">
        <v>5145</v>
      </c>
      <c r="P17" s="12">
        <v>5153</v>
      </c>
      <c r="Q17" s="12">
        <v>5154</v>
      </c>
      <c r="R17" s="12"/>
      <c r="S17" s="12"/>
      <c r="T17" s="12"/>
      <c r="U17" s="12"/>
      <c r="V17" s="33">
        <v>92</v>
      </c>
      <c r="W17" s="36">
        <v>75</v>
      </c>
    </row>
    <row r="18" spans="1:23" x14ac:dyDescent="0.2">
      <c r="A18" s="29"/>
      <c r="B18" s="2"/>
      <c r="C18" s="2"/>
      <c r="D18" s="2"/>
      <c r="E18" s="2"/>
      <c r="F18" s="2"/>
      <c r="G18" s="4"/>
      <c r="H18" s="2"/>
      <c r="I18" s="2"/>
      <c r="J18" s="5"/>
      <c r="K18" s="12" t="s">
        <v>16</v>
      </c>
      <c r="L18" s="12">
        <v>2</v>
      </c>
      <c r="M18" s="12">
        <v>4</v>
      </c>
      <c r="N18" s="12">
        <v>10</v>
      </c>
      <c r="O18" s="12">
        <v>5</v>
      </c>
      <c r="P18" s="12">
        <v>10</v>
      </c>
      <c r="Q18" s="12">
        <v>15</v>
      </c>
      <c r="R18" s="12"/>
      <c r="S18" s="12"/>
      <c r="T18" s="12"/>
      <c r="U18" s="12"/>
      <c r="V18" s="33">
        <v>73</v>
      </c>
      <c r="W18" s="36">
        <v>47</v>
      </c>
    </row>
    <row r="19" spans="1:23" x14ac:dyDescent="0.2">
      <c r="A19" s="29"/>
      <c r="B19" s="2">
        <v>1</v>
      </c>
      <c r="C19" s="2">
        <v>-10.280944444444399</v>
      </c>
      <c r="D19" s="2">
        <v>-67.201916666666605</v>
      </c>
      <c r="E19" s="3">
        <v>44733</v>
      </c>
      <c r="F19" s="2">
        <v>21</v>
      </c>
      <c r="G19" s="4">
        <f t="shared" si="2"/>
        <v>17</v>
      </c>
      <c r="H19" s="2">
        <f t="shared" si="1"/>
        <v>17</v>
      </c>
      <c r="I19" s="2">
        <f>H19/(H19+ MAX(0,G19-F19))</f>
        <v>1</v>
      </c>
      <c r="J19" s="5">
        <f>H19/(H19+ MAX(0,F19-G19))</f>
        <v>0.80952380952380953</v>
      </c>
      <c r="K19" s="12" t="s">
        <v>15</v>
      </c>
      <c r="L19" s="12">
        <v>4653</v>
      </c>
      <c r="M19" s="12">
        <v>4644</v>
      </c>
      <c r="N19" s="12">
        <v>4643</v>
      </c>
      <c r="O19" s="12">
        <v>4634</v>
      </c>
      <c r="P19" s="12">
        <v>4632</v>
      </c>
      <c r="Q19" s="12"/>
      <c r="R19" s="12"/>
      <c r="S19" s="12"/>
      <c r="T19" s="12"/>
      <c r="U19" s="12"/>
      <c r="V19" s="33">
        <v>49</v>
      </c>
      <c r="W19" s="36">
        <v>36</v>
      </c>
    </row>
    <row r="20" spans="1:23" x14ac:dyDescent="0.2">
      <c r="A20" s="29"/>
      <c r="B20" s="2"/>
      <c r="C20" s="2"/>
      <c r="D20" s="2"/>
      <c r="E20" s="2"/>
      <c r="F20" s="2"/>
      <c r="G20" s="4"/>
      <c r="H20" s="2"/>
      <c r="I20" s="2"/>
      <c r="J20" s="5"/>
      <c r="K20" s="12" t="s">
        <v>16</v>
      </c>
      <c r="L20" s="12">
        <v>4</v>
      </c>
      <c r="M20" s="12">
        <v>6</v>
      </c>
      <c r="N20" s="12">
        <v>5</v>
      </c>
      <c r="O20" s="12">
        <v>1</v>
      </c>
      <c r="P20" s="12">
        <v>1</v>
      </c>
      <c r="Q20" s="12"/>
      <c r="R20" s="12"/>
      <c r="S20" s="12"/>
      <c r="T20" s="12"/>
      <c r="U20" s="12"/>
      <c r="V20" s="33">
        <v>60</v>
      </c>
      <c r="W20" s="36">
        <v>32</v>
      </c>
    </row>
    <row r="21" spans="1:23" x14ac:dyDescent="0.2">
      <c r="A21" s="29"/>
      <c r="B21" s="2">
        <v>1</v>
      </c>
      <c r="C21" s="2">
        <v>-10.26975</v>
      </c>
      <c r="D21" s="2">
        <v>-67.189194444444396</v>
      </c>
      <c r="E21" s="3">
        <v>44733</v>
      </c>
      <c r="F21" s="2">
        <v>100</v>
      </c>
      <c r="G21" s="4">
        <f>SUM(L22:U22)</f>
        <v>87</v>
      </c>
      <c r="H21" s="2">
        <f t="shared" si="1"/>
        <v>87</v>
      </c>
      <c r="I21" s="2">
        <f>H21/(H21+ MAX(0,G21-F21))</f>
        <v>1</v>
      </c>
      <c r="J21" s="5">
        <f>H21/(H21+ MAX(0,F21-G21))</f>
        <v>0.87</v>
      </c>
      <c r="K21" s="12" t="s">
        <v>15</v>
      </c>
      <c r="L21" s="12">
        <v>6202</v>
      </c>
      <c r="M21" s="12">
        <v>6204</v>
      </c>
      <c r="N21" s="12">
        <v>6205</v>
      </c>
      <c r="O21" s="12">
        <v>6212</v>
      </c>
      <c r="P21" s="12">
        <v>6213</v>
      </c>
      <c r="Q21" s="12">
        <v>6214</v>
      </c>
      <c r="R21" s="12">
        <v>6215</v>
      </c>
      <c r="S21" s="12">
        <v>6223</v>
      </c>
      <c r="T21" s="12">
        <v>6225</v>
      </c>
      <c r="U21" s="12">
        <v>6235</v>
      </c>
      <c r="V21" s="33">
        <v>73</v>
      </c>
      <c r="W21" s="37">
        <v>68</v>
      </c>
    </row>
    <row r="22" spans="1:23" x14ac:dyDescent="0.2">
      <c r="A22" s="29"/>
      <c r="B22" s="2"/>
      <c r="C22" s="2"/>
      <c r="D22" s="2"/>
      <c r="E22" s="2"/>
      <c r="F22" s="2"/>
      <c r="G22" s="4"/>
      <c r="H22" s="2"/>
      <c r="I22" s="2"/>
      <c r="J22" s="5"/>
      <c r="K22" s="12" t="s">
        <v>16</v>
      </c>
      <c r="L22" s="12">
        <v>2</v>
      </c>
      <c r="M22" s="12">
        <v>39</v>
      </c>
      <c r="N22" s="12">
        <v>5</v>
      </c>
      <c r="O22" s="12">
        <v>2</v>
      </c>
      <c r="P22" s="12">
        <v>9</v>
      </c>
      <c r="Q22" s="12">
        <v>17</v>
      </c>
      <c r="R22" s="12">
        <v>1</v>
      </c>
      <c r="S22" s="12">
        <v>2</v>
      </c>
      <c r="T22" s="12">
        <v>8</v>
      </c>
      <c r="U22" s="12">
        <v>2</v>
      </c>
      <c r="V22" s="33">
        <v>132</v>
      </c>
      <c r="W22" s="36">
        <v>125</v>
      </c>
    </row>
    <row r="23" spans="1:23" ht="17" thickBot="1" x14ac:dyDescent="0.25">
      <c r="A23" s="29"/>
      <c r="B23" s="2">
        <v>1</v>
      </c>
      <c r="C23" s="2">
        <v>-10.2543611111111</v>
      </c>
      <c r="D23" s="2">
        <v>-67.184222222222203</v>
      </c>
      <c r="E23" s="3">
        <v>44733</v>
      </c>
      <c r="F23" s="2">
        <v>28</v>
      </c>
      <c r="G23" s="4">
        <f>SUM(L24:O24)</f>
        <v>25</v>
      </c>
      <c r="H23" s="2">
        <f t="shared" si="1"/>
        <v>25</v>
      </c>
      <c r="I23" s="2">
        <f>H23/(H23+ MAX(0,G23-F23))</f>
        <v>1</v>
      </c>
      <c r="J23" s="5">
        <f>H23/(H23+ MAX(0,F23-G23))</f>
        <v>0.8928571428571429</v>
      </c>
      <c r="K23" s="12" t="s">
        <v>15</v>
      </c>
      <c r="L23" s="12">
        <v>6305</v>
      </c>
      <c r="M23" s="12">
        <v>6315</v>
      </c>
      <c r="N23" s="12">
        <v>6325</v>
      </c>
      <c r="O23" s="12">
        <v>6335</v>
      </c>
      <c r="P23" s="12"/>
      <c r="Q23" s="12"/>
      <c r="R23" s="12"/>
      <c r="S23" s="12"/>
      <c r="T23" s="12"/>
      <c r="U23" s="12"/>
      <c r="V23" s="34">
        <v>18</v>
      </c>
      <c r="W23" s="38">
        <v>12</v>
      </c>
    </row>
    <row r="24" spans="1:23" x14ac:dyDescent="0.2">
      <c r="A24" s="29"/>
      <c r="B24" s="2"/>
      <c r="C24" s="2"/>
      <c r="D24" s="2"/>
      <c r="E24" s="3"/>
      <c r="F24" s="2"/>
      <c r="G24" s="4"/>
      <c r="H24" s="2"/>
      <c r="I24" s="2"/>
      <c r="J24" s="5"/>
      <c r="K24" s="12" t="s">
        <v>16</v>
      </c>
      <c r="L24" s="12">
        <v>3</v>
      </c>
      <c r="M24" s="12">
        <v>3</v>
      </c>
      <c r="N24" s="12">
        <v>11</v>
      </c>
      <c r="O24" s="12">
        <v>8</v>
      </c>
      <c r="P24" s="12"/>
      <c r="Q24" s="12"/>
      <c r="R24" s="12"/>
      <c r="S24" s="12"/>
      <c r="T24" s="12"/>
      <c r="U24" s="12"/>
    </row>
    <row r="25" spans="1:23" x14ac:dyDescent="0.2">
      <c r="A25" s="9" t="s">
        <v>5</v>
      </c>
      <c r="B25" s="9"/>
      <c r="C25" s="9"/>
      <c r="D25" s="9"/>
      <c r="E25" s="15"/>
      <c r="F25" s="9">
        <f>SUM(F4:F23)</f>
        <v>473</v>
      </c>
      <c r="G25" s="16">
        <f>SUM(G4:G23)</f>
        <v>392</v>
      </c>
      <c r="H25" s="2"/>
      <c r="I25" s="2"/>
      <c r="J25" s="5"/>
      <c r="K25" s="12"/>
      <c r="L25" s="12"/>
      <c r="M25" s="12"/>
      <c r="N25" s="12"/>
      <c r="O25" s="12"/>
      <c r="P25" s="12"/>
      <c r="Q25" s="12"/>
      <c r="R25" s="12"/>
      <c r="S25" s="12"/>
      <c r="T25" s="12"/>
      <c r="U25" s="12"/>
    </row>
    <row r="26" spans="1:23" s="1" customFormat="1" x14ac:dyDescent="0.2">
      <c r="A26" s="17" t="s">
        <v>17</v>
      </c>
      <c r="B26" s="17"/>
      <c r="C26" s="17"/>
      <c r="D26" s="17"/>
      <c r="E26" s="18"/>
      <c r="F26" s="17"/>
      <c r="G26" s="19"/>
      <c r="H26" s="17"/>
      <c r="I26" s="17"/>
      <c r="J26" s="20">
        <f>AVERAGE(J5:J23)</f>
        <v>0.8449783554522643</v>
      </c>
      <c r="K26" s="13"/>
      <c r="L26" s="13"/>
      <c r="M26" s="13"/>
      <c r="N26" s="13"/>
      <c r="O26" s="13"/>
      <c r="P26" s="13"/>
      <c r="Q26" s="13"/>
      <c r="R26" s="13"/>
      <c r="S26" s="13"/>
      <c r="T26" s="13"/>
      <c r="U26" s="13"/>
    </row>
    <row r="27" spans="1:23" x14ac:dyDescent="0.2">
      <c r="A27" s="28"/>
      <c r="B27" s="2"/>
      <c r="C27" s="2"/>
      <c r="D27" s="2"/>
      <c r="E27" s="2"/>
      <c r="F27" s="2"/>
      <c r="G27" s="4"/>
      <c r="H27" s="2"/>
      <c r="I27" s="2"/>
      <c r="J27" s="5"/>
      <c r="K27" s="12"/>
      <c r="L27" s="12"/>
      <c r="M27" s="12"/>
      <c r="N27" s="12"/>
      <c r="O27" s="12"/>
      <c r="P27" s="12"/>
      <c r="Q27" s="12"/>
      <c r="R27" s="12"/>
      <c r="S27" s="12"/>
      <c r="T27" s="12"/>
      <c r="U27" s="12"/>
    </row>
    <row r="28" spans="1:23" x14ac:dyDescent="0.2">
      <c r="A28" s="29"/>
      <c r="B28" s="2">
        <v>2</v>
      </c>
      <c r="C28" s="2">
        <v>-10.1015833333333</v>
      </c>
      <c r="D28" s="2">
        <v>-66.995500000000007</v>
      </c>
      <c r="E28" s="3">
        <v>44774</v>
      </c>
      <c r="F28" s="2">
        <v>141</v>
      </c>
      <c r="G28" s="4">
        <f t="shared" ref="G28:G34" si="3">SUM(L29:U29)</f>
        <v>71</v>
      </c>
      <c r="H28" s="2">
        <f>MIN(F28,G28)</f>
        <v>71</v>
      </c>
      <c r="I28" s="2">
        <f>H28/(H28+ MAX(0,G28-F28))</f>
        <v>1</v>
      </c>
      <c r="J28" s="5">
        <f>H28/(H28+ MAX(0,F28-G28))</f>
        <v>0.50354609929078009</v>
      </c>
      <c r="K28" s="12" t="s">
        <v>15</v>
      </c>
      <c r="L28" s="12">
        <v>2214</v>
      </c>
      <c r="M28" s="12">
        <v>2221</v>
      </c>
      <c r="N28" s="12">
        <v>2222</v>
      </c>
      <c r="O28" s="12">
        <v>2224</v>
      </c>
      <c r="P28" s="12">
        <v>2231</v>
      </c>
      <c r="Q28" s="12">
        <v>2232</v>
      </c>
      <c r="R28" s="12">
        <v>2240</v>
      </c>
      <c r="S28" s="12"/>
      <c r="T28" s="12"/>
      <c r="U28" s="12"/>
    </row>
    <row r="29" spans="1:23" x14ac:dyDescent="0.2">
      <c r="A29" s="29"/>
      <c r="B29" s="2"/>
      <c r="C29" s="2"/>
      <c r="D29" s="2"/>
      <c r="E29" s="2"/>
      <c r="F29" s="2"/>
      <c r="G29" s="4"/>
      <c r="H29" s="2"/>
      <c r="I29" s="2"/>
      <c r="J29" s="5"/>
      <c r="K29" s="12" t="s">
        <v>16</v>
      </c>
      <c r="L29" s="12">
        <v>10</v>
      </c>
      <c r="M29" s="12">
        <v>16</v>
      </c>
      <c r="N29" s="12">
        <v>13</v>
      </c>
      <c r="O29" s="12">
        <v>13</v>
      </c>
      <c r="P29" s="12">
        <v>10</v>
      </c>
      <c r="Q29" s="12">
        <v>6</v>
      </c>
      <c r="R29" s="12">
        <v>3</v>
      </c>
      <c r="S29" s="12"/>
      <c r="T29" s="12"/>
      <c r="U29" s="12"/>
    </row>
    <row r="30" spans="1:23" x14ac:dyDescent="0.2">
      <c r="A30" s="29"/>
      <c r="B30" s="2">
        <v>2</v>
      </c>
      <c r="C30" s="2">
        <v>-10.103305555555499</v>
      </c>
      <c r="D30" s="2">
        <v>-67.002194444444399</v>
      </c>
      <c r="E30" s="3">
        <v>44774</v>
      </c>
      <c r="F30" s="2">
        <v>102</v>
      </c>
      <c r="G30" s="4">
        <f t="shared" si="3"/>
        <v>43</v>
      </c>
      <c r="H30" s="2">
        <f>MIN(F30,G30)</f>
        <v>43</v>
      </c>
      <c r="I30" s="2">
        <f>H30/(H30+ MAX(0,G30-F30))</f>
        <v>1</v>
      </c>
      <c r="J30" s="5">
        <f>H30/(H30+ MAX(0,F30-G30))</f>
        <v>0.42156862745098039</v>
      </c>
      <c r="K30" s="12" t="s">
        <v>15</v>
      </c>
      <c r="L30" s="12">
        <v>1255</v>
      </c>
      <c r="M30" s="12">
        <v>1245</v>
      </c>
      <c r="N30" s="12">
        <v>2250</v>
      </c>
      <c r="O30" s="12"/>
      <c r="P30" s="12"/>
      <c r="Q30" s="12"/>
      <c r="R30" s="12"/>
      <c r="S30" s="12"/>
      <c r="T30" s="12"/>
      <c r="U30" s="12"/>
    </row>
    <row r="31" spans="1:23" x14ac:dyDescent="0.2">
      <c r="A31" s="29"/>
      <c r="B31" s="2"/>
      <c r="C31" s="2"/>
      <c r="D31" s="2"/>
      <c r="E31" s="2"/>
      <c r="F31" s="2"/>
      <c r="G31" s="4"/>
      <c r="H31" s="2"/>
      <c r="I31" s="2"/>
      <c r="J31" s="5"/>
      <c r="K31" s="12" t="s">
        <v>16</v>
      </c>
      <c r="L31" s="12">
        <v>26</v>
      </c>
      <c r="M31" s="12">
        <v>7</v>
      </c>
      <c r="N31" s="12">
        <v>10</v>
      </c>
      <c r="O31" s="12"/>
      <c r="P31" s="12"/>
      <c r="Q31" s="12"/>
      <c r="R31" s="12"/>
      <c r="S31" s="12"/>
      <c r="T31" s="12"/>
      <c r="U31" s="12"/>
    </row>
    <row r="32" spans="1:23" x14ac:dyDescent="0.2">
      <c r="A32" s="29"/>
      <c r="B32" s="2">
        <v>2</v>
      </c>
      <c r="C32" s="2">
        <v>-10.108972222222199</v>
      </c>
      <c r="D32" s="2">
        <v>-66.973500000000001</v>
      </c>
      <c r="E32" s="3">
        <v>44774</v>
      </c>
      <c r="F32" s="2">
        <v>44</v>
      </c>
      <c r="G32" s="4">
        <f t="shared" si="3"/>
        <v>32</v>
      </c>
      <c r="H32" s="2">
        <f>MIN(F32,G32)</f>
        <v>32</v>
      </c>
      <c r="I32" s="2">
        <f>H32/(H32+ MAX(0,G32-F32))</f>
        <v>1</v>
      </c>
      <c r="J32" s="5">
        <f>H32/(H32+ MAX(0,F32-G32))</f>
        <v>0.72727272727272729</v>
      </c>
      <c r="K32" s="12" t="s">
        <v>15</v>
      </c>
      <c r="L32" s="12">
        <v>5345</v>
      </c>
      <c r="M32" s="12">
        <v>6340</v>
      </c>
      <c r="N32" s="12"/>
      <c r="O32" s="12"/>
      <c r="P32" s="12"/>
      <c r="Q32" s="12"/>
      <c r="R32" s="12"/>
      <c r="S32" s="12"/>
      <c r="T32" s="12"/>
      <c r="U32" s="12"/>
    </row>
    <row r="33" spans="1:21" x14ac:dyDescent="0.2">
      <c r="A33" s="29"/>
      <c r="B33" s="2"/>
      <c r="C33" s="2"/>
      <c r="D33" s="2"/>
      <c r="E33" s="2"/>
      <c r="F33" s="2"/>
      <c r="G33" s="4"/>
      <c r="H33" s="2"/>
      <c r="I33" s="2"/>
      <c r="J33" s="5"/>
      <c r="K33" s="12" t="s">
        <v>16</v>
      </c>
      <c r="L33" s="12">
        <v>7</v>
      </c>
      <c r="M33" s="12">
        <v>25</v>
      </c>
      <c r="N33" s="12"/>
      <c r="O33" s="12"/>
      <c r="P33" s="12"/>
      <c r="Q33" s="12"/>
      <c r="R33" s="12"/>
      <c r="S33" s="12"/>
      <c r="T33" s="12"/>
      <c r="U33" s="12"/>
    </row>
    <row r="34" spans="1:21" x14ac:dyDescent="0.2">
      <c r="A34" s="29"/>
      <c r="B34" s="2">
        <v>2</v>
      </c>
      <c r="C34" s="2">
        <v>-10.106638888888799</v>
      </c>
      <c r="D34" s="2">
        <v>-66.967194444444402</v>
      </c>
      <c r="E34" s="3">
        <v>44774</v>
      </c>
      <c r="F34" s="2">
        <v>80</v>
      </c>
      <c r="G34" s="4">
        <f t="shared" si="3"/>
        <v>63</v>
      </c>
      <c r="H34" s="2">
        <f>MIN(F34,G34)</f>
        <v>63</v>
      </c>
      <c r="I34" s="2">
        <f>H34/(H34+ MAX(0,G34-F34))</f>
        <v>1</v>
      </c>
      <c r="J34" s="5">
        <f>H34/(H34+ MAX(0,F34-G34))</f>
        <v>0.78749999999999998</v>
      </c>
      <c r="K34" s="12" t="s">
        <v>15</v>
      </c>
      <c r="L34" s="12">
        <v>6235</v>
      </c>
      <c r="M34" s="12">
        <v>6244</v>
      </c>
      <c r="N34" s="12">
        <v>6245</v>
      </c>
      <c r="O34" s="12">
        <v>6225</v>
      </c>
      <c r="P34" s="12"/>
      <c r="Q34" s="12"/>
      <c r="R34" s="12"/>
      <c r="S34" s="12"/>
      <c r="T34" s="12"/>
      <c r="U34" s="12"/>
    </row>
    <row r="35" spans="1:21" x14ac:dyDescent="0.2">
      <c r="A35" s="29" t="s">
        <v>10</v>
      </c>
      <c r="B35" s="2"/>
      <c r="C35" s="2"/>
      <c r="D35" s="2"/>
      <c r="E35" s="2"/>
      <c r="F35" s="2"/>
      <c r="G35" s="4"/>
      <c r="H35" s="2"/>
      <c r="I35" s="2"/>
      <c r="J35" s="5"/>
      <c r="K35" s="12" t="s">
        <v>16</v>
      </c>
      <c r="L35" s="12">
        <v>21</v>
      </c>
      <c r="M35" s="12">
        <v>20</v>
      </c>
      <c r="N35" s="12">
        <v>9</v>
      </c>
      <c r="O35" s="12">
        <v>13</v>
      </c>
      <c r="P35" s="12"/>
      <c r="Q35" s="12"/>
      <c r="R35" s="12"/>
      <c r="S35" s="12"/>
      <c r="T35" s="12"/>
      <c r="U35" s="12"/>
    </row>
    <row r="36" spans="1:21" x14ac:dyDescent="0.2">
      <c r="A36" s="29" t="s">
        <v>11</v>
      </c>
      <c r="B36" s="2">
        <v>2</v>
      </c>
      <c r="C36" s="2">
        <v>-10.108972222222199</v>
      </c>
      <c r="D36" s="2">
        <v>-66.969138888888807</v>
      </c>
      <c r="E36" s="3">
        <v>44774</v>
      </c>
      <c r="F36" s="2">
        <v>92</v>
      </c>
      <c r="G36" s="4">
        <f>SUM(L37:U37)+SUM(L39:O39)</f>
        <v>75</v>
      </c>
      <c r="H36" s="2">
        <f>MIN(F36,G36)</f>
        <v>75</v>
      </c>
      <c r="I36" s="2">
        <f>H36/(H36+ MAX(0,G36-F36))</f>
        <v>1</v>
      </c>
      <c r="J36" s="5">
        <f>H36/(H36+ MAX(0,F36-G36))</f>
        <v>0.81521739130434778</v>
      </c>
      <c r="K36" s="12" t="s">
        <v>15</v>
      </c>
      <c r="L36" s="12">
        <v>6210</v>
      </c>
      <c r="M36" s="12">
        <v>6211</v>
      </c>
      <c r="N36" s="12">
        <v>6220</v>
      </c>
      <c r="O36" s="12">
        <v>6221</v>
      </c>
      <c r="P36" s="12">
        <v>6232</v>
      </c>
      <c r="Q36" s="12">
        <v>6300</v>
      </c>
      <c r="R36" s="12">
        <v>6302</v>
      </c>
      <c r="S36" s="12">
        <v>6310</v>
      </c>
      <c r="T36" s="12">
        <v>6311</v>
      </c>
      <c r="U36" s="12">
        <v>6312</v>
      </c>
    </row>
    <row r="37" spans="1:21" x14ac:dyDescent="0.2">
      <c r="A37" s="30"/>
      <c r="B37" s="2"/>
      <c r="C37" s="2"/>
      <c r="D37" s="2"/>
      <c r="E37" s="2"/>
      <c r="F37" s="2"/>
      <c r="G37" s="4"/>
      <c r="H37" s="2"/>
      <c r="I37" s="2"/>
      <c r="J37" s="5"/>
      <c r="K37" s="12" t="s">
        <v>16</v>
      </c>
      <c r="L37" s="12">
        <v>3</v>
      </c>
      <c r="M37" s="12">
        <v>13</v>
      </c>
      <c r="N37" s="12">
        <v>7</v>
      </c>
      <c r="O37" s="12">
        <v>14</v>
      </c>
      <c r="P37" s="12">
        <v>2</v>
      </c>
      <c r="Q37" s="12">
        <v>6</v>
      </c>
      <c r="R37" s="12">
        <v>9</v>
      </c>
      <c r="S37" s="12">
        <v>3</v>
      </c>
      <c r="T37" s="12">
        <v>3</v>
      </c>
      <c r="U37" s="12">
        <v>2</v>
      </c>
    </row>
    <row r="38" spans="1:21" x14ac:dyDescent="0.2">
      <c r="A38" s="29"/>
      <c r="B38" s="2"/>
      <c r="C38" s="2"/>
      <c r="D38" s="2"/>
      <c r="E38" s="2"/>
      <c r="F38" s="2"/>
      <c r="G38" s="4"/>
      <c r="H38" s="2"/>
      <c r="I38" s="2"/>
      <c r="J38" s="5"/>
      <c r="K38" s="12" t="s">
        <v>15</v>
      </c>
      <c r="L38" s="12">
        <v>6320</v>
      </c>
      <c r="M38" s="12">
        <v>6321</v>
      </c>
      <c r="N38" s="12">
        <v>6322</v>
      </c>
      <c r="O38" s="12">
        <v>6331</v>
      </c>
      <c r="P38" s="12"/>
      <c r="Q38" s="12"/>
      <c r="R38" s="12"/>
      <c r="S38" s="12"/>
      <c r="T38" s="12"/>
      <c r="U38" s="12"/>
    </row>
    <row r="39" spans="1:21" x14ac:dyDescent="0.2">
      <c r="A39" s="29"/>
      <c r="B39" s="2"/>
      <c r="C39" s="2"/>
      <c r="D39" s="2"/>
      <c r="E39" s="2"/>
      <c r="F39" s="2"/>
      <c r="G39" s="4"/>
      <c r="H39" s="2"/>
      <c r="I39" s="2"/>
      <c r="J39" s="5"/>
      <c r="K39" s="12" t="s">
        <v>16</v>
      </c>
      <c r="L39" s="12">
        <v>2</v>
      </c>
      <c r="M39" s="12">
        <v>6</v>
      </c>
      <c r="N39" s="12">
        <v>1</v>
      </c>
      <c r="O39" s="12">
        <v>4</v>
      </c>
      <c r="P39" s="12"/>
      <c r="Q39" s="12"/>
      <c r="R39" s="12"/>
      <c r="S39" s="12"/>
      <c r="T39" s="12"/>
      <c r="U39" s="12"/>
    </row>
    <row r="40" spans="1:21" x14ac:dyDescent="0.2">
      <c r="A40" s="29"/>
      <c r="B40" s="2">
        <v>2</v>
      </c>
      <c r="C40" s="2">
        <v>-10.1078888888888</v>
      </c>
      <c r="D40" s="2">
        <v>-66.960750000000004</v>
      </c>
      <c r="E40" s="3">
        <v>44774</v>
      </c>
      <c r="F40" s="2">
        <v>73</v>
      </c>
      <c r="G40" s="4">
        <f>SUM(L41:U41)</f>
        <v>47</v>
      </c>
      <c r="H40" s="2">
        <f>MIN(F40,G40)</f>
        <v>47</v>
      </c>
      <c r="I40" s="2">
        <f>H40/(H40+ MAX(0,G40-F40))</f>
        <v>1</v>
      </c>
      <c r="J40" s="5">
        <f>H40/(H40+ MAX(0,F40-G40))</f>
        <v>0.64383561643835618</v>
      </c>
      <c r="K40" s="12" t="s">
        <v>15</v>
      </c>
      <c r="L40" s="12">
        <v>7254</v>
      </c>
      <c r="M40" s="12">
        <v>7255</v>
      </c>
      <c r="N40" s="12">
        <v>7304</v>
      </c>
      <c r="O40" s="12">
        <v>7305</v>
      </c>
      <c r="P40" s="12">
        <v>7314</v>
      </c>
      <c r="Q40" s="12"/>
      <c r="R40" s="12"/>
      <c r="S40" s="12"/>
      <c r="T40" s="12"/>
      <c r="U40" s="12"/>
    </row>
    <row r="41" spans="1:21" x14ac:dyDescent="0.2">
      <c r="A41" s="29"/>
      <c r="B41" s="2"/>
      <c r="C41" s="2"/>
      <c r="D41" s="2"/>
      <c r="E41" s="2"/>
      <c r="F41" s="2"/>
      <c r="G41" s="4"/>
      <c r="H41" s="2"/>
      <c r="I41" s="2"/>
      <c r="J41" s="5"/>
      <c r="K41" s="12" t="s">
        <v>16</v>
      </c>
      <c r="L41" s="12">
        <v>10</v>
      </c>
      <c r="M41" s="12">
        <v>7</v>
      </c>
      <c r="N41" s="12">
        <v>11</v>
      </c>
      <c r="O41" s="12">
        <v>7</v>
      </c>
      <c r="P41" s="12">
        <v>12</v>
      </c>
      <c r="Q41" s="12"/>
      <c r="R41" s="12"/>
      <c r="S41" s="12"/>
      <c r="T41" s="12"/>
      <c r="U41" s="12"/>
    </row>
    <row r="42" spans="1:21" x14ac:dyDescent="0.2">
      <c r="A42" s="29"/>
      <c r="B42" s="2">
        <v>2</v>
      </c>
      <c r="C42" s="2">
        <v>-10.1385277777777</v>
      </c>
      <c r="D42" s="2">
        <v>-66.952388888888805</v>
      </c>
      <c r="E42" s="3">
        <v>44774</v>
      </c>
      <c r="F42" s="2">
        <v>49</v>
      </c>
      <c r="G42" s="4">
        <f>SUM(L43:U43)</f>
        <v>36</v>
      </c>
      <c r="H42" s="2">
        <f>MIN(F42,G42)</f>
        <v>36</v>
      </c>
      <c r="I42" s="2">
        <f>H42/(H42+ MAX(0,G42-F42))</f>
        <v>1</v>
      </c>
      <c r="J42" s="5">
        <f>H42/(H42+ MAX(0,F42-G42))</f>
        <v>0.73469387755102045</v>
      </c>
      <c r="K42" s="12" t="s">
        <v>15</v>
      </c>
      <c r="L42" s="12">
        <v>8655</v>
      </c>
      <c r="M42" s="12">
        <v>8705</v>
      </c>
      <c r="N42" s="12">
        <v>8715</v>
      </c>
      <c r="O42" s="12">
        <v>9650</v>
      </c>
      <c r="P42" s="12">
        <v>9700</v>
      </c>
      <c r="Q42" s="12">
        <v>9710</v>
      </c>
      <c r="R42" s="12"/>
      <c r="S42" s="12"/>
      <c r="T42" s="12"/>
      <c r="U42" s="12"/>
    </row>
    <row r="43" spans="1:21" x14ac:dyDescent="0.2">
      <c r="A43" s="29"/>
      <c r="B43" s="2"/>
      <c r="C43" s="2"/>
      <c r="D43" s="2"/>
      <c r="E43" s="2"/>
      <c r="F43" s="2"/>
      <c r="G43" s="4"/>
      <c r="H43" s="2"/>
      <c r="I43" s="2"/>
      <c r="J43" s="5"/>
      <c r="K43" s="12" t="s">
        <v>16</v>
      </c>
      <c r="L43" s="12">
        <v>10</v>
      </c>
      <c r="M43" s="12">
        <v>10</v>
      </c>
      <c r="N43" s="12">
        <v>1</v>
      </c>
      <c r="O43" s="12">
        <v>7</v>
      </c>
      <c r="P43" s="12">
        <v>3</v>
      </c>
      <c r="Q43" s="12">
        <v>5</v>
      </c>
      <c r="R43" s="12"/>
      <c r="S43" s="12"/>
      <c r="T43" s="12"/>
      <c r="U43" s="12"/>
    </row>
    <row r="44" spans="1:21" x14ac:dyDescent="0.2">
      <c r="A44" s="29"/>
      <c r="B44" s="2">
        <v>2</v>
      </c>
      <c r="C44" s="2">
        <v>-10.107944444444399</v>
      </c>
      <c r="D44" s="2">
        <v>-67.002055555555501</v>
      </c>
      <c r="E44" s="3">
        <v>44774</v>
      </c>
      <c r="F44" s="2">
        <v>60</v>
      </c>
      <c r="G44" s="4">
        <f>SUM(L45:U45)</f>
        <v>32</v>
      </c>
      <c r="H44" s="2">
        <f>MIN(F44,G44)</f>
        <v>32</v>
      </c>
      <c r="I44" s="2">
        <f>H44/(H44+ MAX(0,G44-F44))</f>
        <v>1</v>
      </c>
      <c r="J44" s="5">
        <f>H44/(H44+ MAX(0,F44-G44))</f>
        <v>0.53333333333333333</v>
      </c>
      <c r="K44" s="12" t="s">
        <v>15</v>
      </c>
      <c r="L44" s="12">
        <v>2311</v>
      </c>
      <c r="M44" s="12">
        <v>2312</v>
      </c>
      <c r="N44" s="12"/>
      <c r="O44" s="12"/>
      <c r="P44" s="12"/>
      <c r="Q44" s="12"/>
      <c r="R44" s="12"/>
      <c r="S44" s="12"/>
      <c r="T44" s="12"/>
      <c r="U44" s="12"/>
    </row>
    <row r="45" spans="1:21" x14ac:dyDescent="0.2">
      <c r="A45" s="29"/>
      <c r="B45" s="2"/>
      <c r="C45" s="2"/>
      <c r="D45" s="2"/>
      <c r="E45" s="2"/>
      <c r="F45" s="2"/>
      <c r="G45" s="4"/>
      <c r="H45" s="2"/>
      <c r="I45" s="2"/>
      <c r="J45" s="5"/>
      <c r="K45" s="12" t="s">
        <v>16</v>
      </c>
      <c r="L45" s="12">
        <v>25</v>
      </c>
      <c r="M45" s="12">
        <v>7</v>
      </c>
      <c r="N45" s="12"/>
      <c r="O45" s="12"/>
      <c r="P45" s="12"/>
      <c r="Q45" s="12"/>
      <c r="R45" s="12"/>
      <c r="S45" s="12"/>
      <c r="T45" s="12"/>
      <c r="U45" s="12"/>
    </row>
    <row r="46" spans="1:21" x14ac:dyDescent="0.2">
      <c r="A46" s="29"/>
      <c r="B46" s="2">
        <v>2</v>
      </c>
      <c r="C46" s="2">
        <v>-10.108972222222199</v>
      </c>
      <c r="D46" s="2">
        <v>-66.978361111111099</v>
      </c>
      <c r="E46" s="3">
        <v>44774</v>
      </c>
      <c r="F46" s="2">
        <v>73</v>
      </c>
      <c r="G46" s="4">
        <f>SUM(L47:O47)</f>
        <v>68</v>
      </c>
      <c r="H46" s="2">
        <f>MIN(F46,G46)</f>
        <v>68</v>
      </c>
      <c r="I46" s="2">
        <f>H46/(H46+ MAX(0,G46-F46))</f>
        <v>1</v>
      </c>
      <c r="J46" s="5">
        <f>H46/(H46+ MAX(0,F46-G46))</f>
        <v>0.93150684931506844</v>
      </c>
      <c r="K46" s="12" t="s">
        <v>15</v>
      </c>
      <c r="L46" s="12">
        <v>4415</v>
      </c>
      <c r="M46" s="12">
        <v>4425</v>
      </c>
      <c r="N46" s="12">
        <v>5410</v>
      </c>
      <c r="O46" s="12">
        <v>5420</v>
      </c>
      <c r="P46" s="12"/>
      <c r="Q46" s="12"/>
      <c r="R46" s="12"/>
      <c r="S46" s="12"/>
      <c r="T46" s="12"/>
      <c r="U46" s="12"/>
    </row>
    <row r="47" spans="1:21" x14ac:dyDescent="0.2">
      <c r="A47" s="29"/>
      <c r="B47" s="2"/>
      <c r="C47" s="2"/>
      <c r="D47" s="2"/>
      <c r="E47" s="3"/>
      <c r="F47" s="2"/>
      <c r="G47" s="4"/>
      <c r="H47" s="2"/>
      <c r="I47" s="2"/>
      <c r="J47" s="5"/>
      <c r="K47" s="12" t="s">
        <v>16</v>
      </c>
      <c r="L47" s="12">
        <v>13</v>
      </c>
      <c r="M47" s="12">
        <v>1</v>
      </c>
      <c r="N47" s="12">
        <v>49</v>
      </c>
      <c r="O47" s="12">
        <v>5</v>
      </c>
      <c r="P47" s="12"/>
      <c r="Q47" s="12"/>
      <c r="R47" s="12"/>
      <c r="S47" s="12"/>
      <c r="T47" s="12"/>
      <c r="U47" s="12"/>
    </row>
    <row r="48" spans="1:21" x14ac:dyDescent="0.2">
      <c r="A48" s="9" t="s">
        <v>5</v>
      </c>
      <c r="B48" s="9"/>
      <c r="C48" s="9"/>
      <c r="D48" s="9"/>
      <c r="E48" s="15"/>
      <c r="F48" s="9">
        <f>SUM(F27:F46)</f>
        <v>714</v>
      </c>
      <c r="G48" s="16">
        <f>SUM(G27:G46)</f>
        <v>467</v>
      </c>
      <c r="H48" s="2"/>
      <c r="I48" s="2"/>
      <c r="J48" s="5"/>
      <c r="K48" s="12"/>
      <c r="L48" s="12"/>
      <c r="M48" s="12"/>
      <c r="N48" s="12"/>
      <c r="O48" s="12"/>
      <c r="P48" s="12"/>
      <c r="Q48" s="12"/>
      <c r="R48" s="12"/>
      <c r="S48" s="12"/>
      <c r="T48" s="12"/>
      <c r="U48" s="12"/>
    </row>
    <row r="49" spans="1:21" x14ac:dyDescent="0.2">
      <c r="A49" s="17" t="s">
        <v>17</v>
      </c>
      <c r="B49" s="17"/>
      <c r="C49" s="17"/>
      <c r="D49" s="17"/>
      <c r="E49" s="18"/>
      <c r="F49" s="17"/>
      <c r="G49" s="19"/>
      <c r="H49" s="17"/>
      <c r="I49" s="17"/>
      <c r="J49" s="20">
        <f>AVERAGE(J28:J47)</f>
        <v>0.6776082802174016</v>
      </c>
      <c r="K49" s="13"/>
      <c r="L49" s="13"/>
      <c r="M49" s="13"/>
      <c r="N49" s="13"/>
      <c r="O49" s="13"/>
      <c r="P49" s="13"/>
      <c r="Q49" s="13"/>
      <c r="R49" s="13"/>
      <c r="S49" s="13"/>
      <c r="T49" s="13"/>
      <c r="U49" s="13"/>
    </row>
    <row r="50" spans="1:21" x14ac:dyDescent="0.2">
      <c r="A50" s="28"/>
      <c r="B50" s="2"/>
      <c r="C50" s="2"/>
      <c r="D50" s="2"/>
      <c r="E50" s="2"/>
      <c r="F50" s="2"/>
      <c r="G50" s="2"/>
      <c r="H50" s="2"/>
      <c r="I50" s="2"/>
      <c r="J50" s="5"/>
      <c r="K50" s="12"/>
      <c r="L50" s="12"/>
      <c r="M50" s="12"/>
      <c r="N50" s="12"/>
      <c r="O50" s="12"/>
      <c r="P50" s="12"/>
      <c r="Q50" s="12"/>
      <c r="R50" s="12"/>
      <c r="S50" s="12"/>
      <c r="T50" s="12"/>
      <c r="U50" s="12"/>
    </row>
    <row r="51" spans="1:21" x14ac:dyDescent="0.2">
      <c r="A51" s="29"/>
      <c r="B51" s="2">
        <v>3</v>
      </c>
      <c r="C51" s="2">
        <v>-9.7070277777777694</v>
      </c>
      <c r="D51" s="2">
        <v>-68.151916666666594</v>
      </c>
      <c r="E51" s="3">
        <v>44892</v>
      </c>
      <c r="F51" s="2">
        <v>132</v>
      </c>
      <c r="G51" s="4">
        <f>SUM(L52:U52)+SUM(L54:U54)</f>
        <v>125</v>
      </c>
      <c r="H51" s="2">
        <f>MIN(F51,G51)</f>
        <v>125</v>
      </c>
      <c r="I51" s="2">
        <f>H51/(H51+ MAX(0,G51-F51))</f>
        <v>1</v>
      </c>
      <c r="J51" s="5">
        <f>H51/(H51+ MAX(0,F51-G51))</f>
        <v>0.94696969696969702</v>
      </c>
      <c r="K51" s="12" t="s">
        <v>15</v>
      </c>
      <c r="L51" s="12">
        <v>3324</v>
      </c>
      <c r="M51" s="12">
        <v>3334</v>
      </c>
      <c r="N51" s="12">
        <v>3343</v>
      </c>
      <c r="O51" s="12">
        <v>3353</v>
      </c>
      <c r="P51" s="12">
        <v>3354</v>
      </c>
      <c r="Q51" s="12">
        <v>3355</v>
      </c>
      <c r="R51" s="12">
        <v>3401</v>
      </c>
      <c r="S51" s="12">
        <v>3402</v>
      </c>
      <c r="T51" s="12">
        <v>3403</v>
      </c>
      <c r="U51" s="12">
        <v>3404</v>
      </c>
    </row>
    <row r="52" spans="1:21" x14ac:dyDescent="0.2">
      <c r="A52" s="29"/>
      <c r="B52" s="2"/>
      <c r="C52" s="2"/>
      <c r="D52" s="2"/>
      <c r="E52" s="2"/>
      <c r="F52" s="2"/>
      <c r="G52" s="2"/>
      <c r="H52" s="2"/>
      <c r="I52" s="2"/>
      <c r="J52" s="5"/>
      <c r="K52" s="12" t="s">
        <v>16</v>
      </c>
      <c r="L52" s="12">
        <v>6</v>
      </c>
      <c r="M52" s="12">
        <v>2</v>
      </c>
      <c r="N52" s="12">
        <v>2</v>
      </c>
      <c r="O52" s="12">
        <v>8</v>
      </c>
      <c r="P52" s="12">
        <v>6</v>
      </c>
      <c r="Q52" s="12">
        <v>17</v>
      </c>
      <c r="R52" s="12">
        <v>4</v>
      </c>
      <c r="S52" s="12">
        <v>5</v>
      </c>
      <c r="T52" s="12">
        <v>13</v>
      </c>
      <c r="U52" s="12">
        <v>6</v>
      </c>
    </row>
    <row r="53" spans="1:21" x14ac:dyDescent="0.2">
      <c r="A53" s="29"/>
      <c r="B53" s="2"/>
      <c r="C53" s="2"/>
      <c r="D53" s="2"/>
      <c r="E53" s="2"/>
      <c r="F53" s="2"/>
      <c r="G53" s="2"/>
      <c r="H53" s="2"/>
      <c r="I53" s="2"/>
      <c r="J53" s="5"/>
      <c r="K53" s="12" t="s">
        <v>15</v>
      </c>
      <c r="L53" s="12">
        <v>3405</v>
      </c>
      <c r="M53" s="12">
        <v>3412</v>
      </c>
      <c r="N53" s="12">
        <v>3413</v>
      </c>
      <c r="O53" s="12">
        <v>3415</v>
      </c>
      <c r="P53" s="12">
        <v>3424</v>
      </c>
      <c r="Q53" s="12">
        <v>3425</v>
      </c>
      <c r="R53" s="12">
        <v>3433</v>
      </c>
      <c r="S53" s="12">
        <v>3434</v>
      </c>
      <c r="T53" s="12">
        <v>4400</v>
      </c>
      <c r="U53" s="12">
        <v>3344</v>
      </c>
    </row>
    <row r="54" spans="1:21" x14ac:dyDescent="0.2">
      <c r="A54" s="29"/>
      <c r="B54" s="2"/>
      <c r="C54" s="2"/>
      <c r="D54" s="2"/>
      <c r="E54" s="2"/>
      <c r="F54" s="2"/>
      <c r="G54" s="2"/>
      <c r="H54" s="2"/>
      <c r="I54" s="2"/>
      <c r="J54" s="5"/>
      <c r="K54" s="12" t="s">
        <v>16</v>
      </c>
      <c r="L54" s="12">
        <v>9</v>
      </c>
      <c r="M54" s="12">
        <v>2</v>
      </c>
      <c r="N54" s="12">
        <v>3</v>
      </c>
      <c r="O54" s="12">
        <v>11</v>
      </c>
      <c r="P54" s="12">
        <v>1</v>
      </c>
      <c r="Q54" s="12">
        <v>7</v>
      </c>
      <c r="R54" s="12">
        <v>5</v>
      </c>
      <c r="S54" s="12">
        <v>1</v>
      </c>
      <c r="T54" s="12">
        <v>15</v>
      </c>
      <c r="U54" s="12">
        <v>2</v>
      </c>
    </row>
    <row r="55" spans="1:21" x14ac:dyDescent="0.2">
      <c r="A55" s="29"/>
      <c r="B55" s="2">
        <v>3</v>
      </c>
      <c r="C55" s="2">
        <v>-9.7017222222222195</v>
      </c>
      <c r="D55" s="2">
        <v>-68.159166666666593</v>
      </c>
      <c r="E55" s="3">
        <v>44892</v>
      </c>
      <c r="F55" s="2">
        <v>18</v>
      </c>
      <c r="G55" s="4">
        <f>SUM(L56:U56)</f>
        <v>12</v>
      </c>
      <c r="H55" s="2">
        <f>MIN(F55,G55)</f>
        <v>12</v>
      </c>
      <c r="I55" s="2">
        <f>H55/(H55+ MAX(0,G55-F55))</f>
        <v>1</v>
      </c>
      <c r="J55" s="5">
        <f>H55/(H55+ MAX(0,F55-G55))</f>
        <v>0.66666666666666663</v>
      </c>
      <c r="K55" s="12" t="s">
        <v>15</v>
      </c>
      <c r="L55" s="12">
        <v>2320</v>
      </c>
      <c r="M55" s="12"/>
      <c r="N55" s="12"/>
      <c r="O55" s="12"/>
      <c r="P55" s="12"/>
      <c r="Q55" s="12"/>
      <c r="R55" s="12"/>
      <c r="S55" s="12"/>
      <c r="T55" s="12"/>
      <c r="U55" s="12"/>
    </row>
    <row r="56" spans="1:21" x14ac:dyDescent="0.2">
      <c r="A56" s="29"/>
      <c r="B56" s="2"/>
      <c r="C56" s="2"/>
      <c r="D56" s="2"/>
      <c r="E56" s="2"/>
      <c r="F56" s="2"/>
      <c r="G56" s="2"/>
      <c r="H56" s="2"/>
      <c r="I56" s="2"/>
      <c r="J56" s="5"/>
      <c r="K56" s="12" t="s">
        <v>16</v>
      </c>
      <c r="L56" s="12">
        <v>12</v>
      </c>
      <c r="M56" s="12"/>
      <c r="N56" s="12"/>
      <c r="O56" s="12"/>
      <c r="P56" s="12"/>
      <c r="Q56" s="12"/>
      <c r="R56" s="12"/>
      <c r="S56" s="12"/>
      <c r="T56" s="12"/>
      <c r="U56" s="12"/>
    </row>
    <row r="57" spans="1:21" x14ac:dyDescent="0.2">
      <c r="A57" s="30"/>
      <c r="B57" s="2"/>
      <c r="C57" s="2"/>
      <c r="D57" s="2"/>
      <c r="E57" s="2"/>
      <c r="F57" s="2"/>
      <c r="G57" s="2"/>
      <c r="H57" s="2"/>
      <c r="I57" s="2"/>
      <c r="J57" s="5"/>
      <c r="K57" s="12"/>
      <c r="L57" s="12"/>
      <c r="M57" s="12"/>
      <c r="N57" s="12"/>
      <c r="O57" s="12"/>
      <c r="P57" s="12"/>
      <c r="Q57" s="12"/>
      <c r="R57" s="12"/>
      <c r="S57" s="12"/>
      <c r="T57" s="12"/>
      <c r="U57" s="12"/>
    </row>
    <row r="58" spans="1:21" x14ac:dyDescent="0.2">
      <c r="A58" s="29" t="s">
        <v>12</v>
      </c>
      <c r="B58" s="2"/>
      <c r="C58" s="2"/>
      <c r="D58" s="2"/>
      <c r="E58" s="2"/>
      <c r="F58" s="2"/>
      <c r="G58" s="2"/>
      <c r="H58" s="2"/>
      <c r="I58" s="2"/>
      <c r="J58" s="2"/>
      <c r="K58" s="14"/>
      <c r="L58" s="14"/>
      <c r="M58" s="12"/>
      <c r="N58" s="12"/>
      <c r="O58" s="12"/>
      <c r="P58" s="12"/>
      <c r="Q58" s="12"/>
      <c r="R58" s="12"/>
      <c r="S58" s="12"/>
      <c r="T58" s="12"/>
      <c r="U58" s="12"/>
    </row>
    <row r="59" spans="1:21" x14ac:dyDescent="0.2">
      <c r="A59" s="29" t="s">
        <v>13</v>
      </c>
      <c r="B59" s="2"/>
      <c r="C59" s="2"/>
      <c r="D59" s="2"/>
      <c r="E59" s="2"/>
      <c r="F59" s="2"/>
      <c r="G59" s="2"/>
      <c r="H59" s="2"/>
      <c r="I59" s="2"/>
      <c r="J59" s="2"/>
      <c r="K59" s="14"/>
      <c r="L59" s="14"/>
      <c r="M59" s="12"/>
      <c r="N59" s="12"/>
      <c r="O59" s="12"/>
      <c r="P59" s="12"/>
      <c r="Q59" s="12"/>
      <c r="R59" s="12"/>
      <c r="S59" s="12"/>
      <c r="T59" s="12"/>
      <c r="U59" s="12"/>
    </row>
    <row r="60" spans="1:21" x14ac:dyDescent="0.2">
      <c r="A60" s="30"/>
      <c r="B60" s="2"/>
      <c r="C60" s="2"/>
      <c r="D60" s="2"/>
      <c r="E60" s="2"/>
      <c r="F60" s="2"/>
      <c r="G60" s="2"/>
      <c r="H60" s="2"/>
      <c r="I60" s="2"/>
      <c r="J60" s="2"/>
      <c r="K60" s="14"/>
      <c r="L60" s="14"/>
      <c r="M60" s="12"/>
      <c r="N60" s="12"/>
      <c r="O60" s="12"/>
      <c r="P60" s="12"/>
      <c r="Q60" s="12"/>
      <c r="R60" s="12"/>
      <c r="S60" s="12"/>
      <c r="T60" s="12"/>
      <c r="U60" s="12"/>
    </row>
    <row r="61" spans="1:21" x14ac:dyDescent="0.2">
      <c r="A61" s="9" t="s">
        <v>5</v>
      </c>
      <c r="B61" s="9"/>
      <c r="C61" s="9"/>
      <c r="D61" s="9"/>
      <c r="E61" s="9"/>
      <c r="F61" s="9">
        <f>SUM(F50:F55)</f>
        <v>150</v>
      </c>
      <c r="G61" s="9">
        <f>SUM(G50:G55)</f>
        <v>137</v>
      </c>
      <c r="H61" s="2"/>
      <c r="I61" s="2"/>
      <c r="J61" s="2"/>
      <c r="K61" s="14"/>
      <c r="L61" s="14"/>
      <c r="M61" s="12"/>
      <c r="N61" s="12"/>
      <c r="O61" s="12"/>
      <c r="P61" s="12"/>
      <c r="Q61" s="12"/>
      <c r="R61" s="12"/>
      <c r="S61" s="12"/>
      <c r="T61" s="12"/>
      <c r="U61" s="12"/>
    </row>
    <row r="62" spans="1:21" x14ac:dyDescent="0.2">
      <c r="A62" s="17" t="s">
        <v>18</v>
      </c>
      <c r="B62" s="21"/>
      <c r="C62" s="21"/>
      <c r="D62" s="21"/>
      <c r="E62" s="21"/>
      <c r="F62" s="21"/>
      <c r="G62" s="21"/>
      <c r="H62" s="21"/>
      <c r="I62" s="21"/>
      <c r="J62" s="20">
        <f>AVERAGE(J51:J55)</f>
        <v>0.80681818181818188</v>
      </c>
      <c r="K62" s="6"/>
      <c r="L62" s="6"/>
      <c r="M62" s="2"/>
      <c r="N62" s="2"/>
      <c r="O62" s="2"/>
      <c r="P62" s="2"/>
      <c r="Q62" s="2"/>
      <c r="R62" s="2"/>
      <c r="S62" s="2"/>
      <c r="T62" s="2"/>
      <c r="U62" s="2"/>
    </row>
    <row r="63" spans="1:21" ht="37" customHeight="1" x14ac:dyDescent="0.2">
      <c r="A63" s="10" t="s">
        <v>14</v>
      </c>
      <c r="B63" s="10"/>
      <c r="C63" s="10"/>
      <c r="D63" s="10"/>
      <c r="E63" s="10"/>
      <c r="F63" s="10">
        <f>SUM(F5:F56)</f>
        <v>2524</v>
      </c>
      <c r="G63" s="10">
        <f>SUM(G5:G56)</f>
        <v>1855</v>
      </c>
      <c r="H63" s="10">
        <f>SUM(H5:H56)</f>
        <v>996</v>
      </c>
      <c r="I63" s="10">
        <v>1</v>
      </c>
      <c r="J63" s="22"/>
      <c r="K63" s="26"/>
      <c r="L63" s="26"/>
      <c r="M63" s="26"/>
      <c r="N63" s="26"/>
      <c r="O63" s="26"/>
      <c r="P63" s="26"/>
      <c r="Q63" s="26"/>
      <c r="R63" s="26"/>
      <c r="S63" s="26"/>
      <c r="T63" s="26"/>
      <c r="U63" s="26"/>
    </row>
    <row r="64" spans="1:21" x14ac:dyDescent="0.2">
      <c r="A64" s="23" t="s">
        <v>19</v>
      </c>
      <c r="B64" s="24"/>
      <c r="C64" s="24"/>
      <c r="D64" s="24"/>
      <c r="E64" s="24"/>
      <c r="F64" s="24"/>
      <c r="G64" s="24"/>
      <c r="H64" s="24"/>
      <c r="I64" s="24"/>
      <c r="J64" s="25">
        <f>AVERAGE(J5:J23,J28:J47,J51:J56)</f>
        <v>0.76961402095788667</v>
      </c>
      <c r="K64" s="27"/>
      <c r="L64" s="27"/>
      <c r="M64" s="27"/>
      <c r="N64" s="27"/>
      <c r="O64" s="27"/>
      <c r="P64" s="27"/>
      <c r="Q64" s="27"/>
      <c r="R64" s="27"/>
      <c r="S64" s="27"/>
      <c r="T64" s="27"/>
      <c r="U64" s="27"/>
    </row>
  </sheetData>
  <mergeCells count="1">
    <mergeCell ref="A1:U1"/>
  </mergeCells>
  <pageMargins left="0.25" right="0.25"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chips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Leonie Hodel</dc:creator>
  <cp:lastModifiedBy>Leonie HODEL</cp:lastModifiedBy>
  <dcterms:created xsi:type="dcterms:W3CDTF">2023-05-08T06:54:16Z</dcterms:created>
  <dcterms:modified xsi:type="dcterms:W3CDTF">2024-09-22T23:46:29Z</dcterms:modified>
</cp:coreProperties>
</file>