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20" windowHeight="68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<sst xmlns="http://schemas.openxmlformats.org/spreadsheetml/2006/main" count="216" uniqueCount="42">
  <si>
    <t>Year 2018</t>
  </si>
  <si>
    <t>Year 2019</t>
  </si>
  <si>
    <t>repetition 1</t>
  </si>
  <si>
    <t>repetition 2</t>
  </si>
  <si>
    <t>repetition 3</t>
  </si>
  <si>
    <t xml:space="preserve"> avarage value</t>
  </si>
  <si>
    <t>avarage value</t>
  </si>
  <si>
    <t>mean value over 2 years</t>
  </si>
  <si>
    <t xml:space="preserve"> rice biomass (yield+straw)</t>
  </si>
  <si>
    <t>CK</t>
  </si>
  <si>
    <t>RA</t>
  </si>
  <si>
    <t>RB</t>
  </si>
  <si>
    <t>RC</t>
  </si>
  <si>
    <t>rice root</t>
  </si>
  <si>
    <t>Rice litter</t>
  </si>
  <si>
    <t xml:space="preserve"> Rice rhizodeposites</t>
  </si>
  <si>
    <t xml:space="preserve">Chinese milk vetch straw </t>
  </si>
  <si>
    <t xml:space="preserve">Chinese milk vetch root </t>
  </si>
  <si>
    <t>C content</t>
  </si>
  <si>
    <t xml:space="preserve">chinese milk vetch straw </t>
  </si>
  <si>
    <t>N</t>
  </si>
  <si>
    <t>P</t>
  </si>
  <si>
    <t>K</t>
  </si>
  <si>
    <t xml:space="preserve"> Diesel  </t>
  </si>
  <si>
    <t xml:space="preserve">Electricity  </t>
  </si>
  <si>
    <t>Pesticides</t>
  </si>
  <si>
    <r>
      <rPr>
        <sz val="7.5"/>
        <color theme="1"/>
        <rFont val="Times New Roman"/>
        <charset val="134"/>
      </rPr>
      <t xml:space="preserve"> CH</t>
    </r>
    <r>
      <rPr>
        <vertAlign val="subscript"/>
        <sz val="7.5"/>
        <color theme="1"/>
        <rFont val="Times New Roman"/>
        <charset val="134"/>
      </rPr>
      <t>4</t>
    </r>
    <r>
      <rPr>
        <sz val="7.5"/>
        <color theme="1"/>
        <rFont val="Times New Roman"/>
        <charset val="134"/>
      </rPr>
      <t> </t>
    </r>
  </si>
  <si>
    <r>
      <rPr>
        <sz val="7.5"/>
        <color theme="1"/>
        <rFont val="Times New Roman"/>
        <charset val="134"/>
      </rPr>
      <t xml:space="preserve"> N</t>
    </r>
    <r>
      <rPr>
        <vertAlign val="subscript"/>
        <sz val="7.5"/>
        <color theme="1"/>
        <rFont val="Times New Roman"/>
        <charset val="134"/>
      </rPr>
      <t>2</t>
    </r>
    <r>
      <rPr>
        <sz val="7.5"/>
        <color theme="1"/>
        <rFont val="Times New Roman"/>
        <charset val="134"/>
      </rPr>
      <t>O</t>
    </r>
  </si>
  <si>
    <t>GHG</t>
  </si>
  <si>
    <t>rice total C</t>
  </si>
  <si>
    <t>Treatments</t>
  </si>
  <si>
    <t>Chinese milk vetch C</t>
  </si>
  <si>
    <t>crop total C</t>
  </si>
  <si>
    <r>
      <rPr>
        <sz val="11"/>
        <color rgb="FFFF0000"/>
        <rFont val="宋体"/>
        <charset val="134"/>
        <scheme val="minor"/>
      </rPr>
      <t>C output of N</t>
    </r>
    <r>
      <rPr>
        <sz val="8"/>
        <color rgb="FFFF0000"/>
        <rFont val="宋体"/>
        <charset val="134"/>
        <scheme val="minor"/>
      </rPr>
      <t>2</t>
    </r>
    <r>
      <rPr>
        <sz val="11"/>
        <color rgb="FFFF0000"/>
        <rFont val="宋体"/>
        <charset val="134"/>
        <scheme val="minor"/>
      </rPr>
      <t>O</t>
    </r>
  </si>
  <si>
    <r>
      <rPr>
        <sz val="11"/>
        <color rgb="FFFF0000"/>
        <rFont val="宋体"/>
        <charset val="134"/>
        <scheme val="minor"/>
      </rPr>
      <t>C output of CH</t>
    </r>
    <r>
      <rPr>
        <sz val="6"/>
        <color rgb="FFFF0000"/>
        <rFont val="宋体"/>
        <charset val="134"/>
        <scheme val="minor"/>
      </rPr>
      <t>4</t>
    </r>
  </si>
  <si>
    <r>
      <rPr>
        <sz val="11"/>
        <color rgb="FFFF0000"/>
        <rFont val="宋体"/>
        <charset val="134"/>
        <scheme val="minor"/>
      </rPr>
      <t>CO</t>
    </r>
    <r>
      <rPr>
        <sz val="6"/>
        <color rgb="FFFF0000"/>
        <rFont val="宋体"/>
        <charset val="134"/>
        <scheme val="minor"/>
      </rPr>
      <t>2</t>
    </r>
  </si>
  <si>
    <t>indirect emission</t>
  </si>
  <si>
    <r>
      <rPr>
        <sz val="11"/>
        <color rgb="FFFF0000"/>
        <rFont val="宋体"/>
        <charset val="134"/>
        <scheme val="minor"/>
      </rPr>
      <t>Total GHG (CH</t>
    </r>
    <r>
      <rPr>
        <sz val="8"/>
        <color rgb="FFFF0000"/>
        <rFont val="宋体"/>
        <charset val="134"/>
        <scheme val="minor"/>
      </rPr>
      <t>4</t>
    </r>
    <r>
      <rPr>
        <sz val="11"/>
        <color rgb="FFFF0000"/>
        <rFont val="宋体"/>
        <charset val="134"/>
        <scheme val="minor"/>
      </rPr>
      <t>、N</t>
    </r>
    <r>
      <rPr>
        <sz val="6"/>
        <color rgb="FFFF0000"/>
        <rFont val="宋体"/>
        <charset val="134"/>
        <scheme val="minor"/>
      </rPr>
      <t>2</t>
    </r>
    <r>
      <rPr>
        <sz val="11"/>
        <color rgb="FFFF0000"/>
        <rFont val="宋体"/>
        <charset val="134"/>
        <scheme val="minor"/>
      </rPr>
      <t>O、indirect emission)</t>
    </r>
  </si>
  <si>
    <t>Total C output</t>
  </si>
  <si>
    <t>Crop biomass</t>
  </si>
  <si>
    <t>Carcon footprint</t>
  </si>
  <si>
    <t>NECB</t>
  </si>
</sst>
</file>

<file path=xl/styles.xml><?xml version="1.0" encoding="utf-8"?>
<styleSheet xmlns="http://schemas.openxmlformats.org/spreadsheetml/2006/main">
  <numFmts count="8">
    <numFmt numFmtId="176" formatCode="0.000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_ "/>
    <numFmt numFmtId="179" formatCode="0.000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7.5"/>
      <color theme="1"/>
      <name val="Times New Roman"/>
      <charset val="134"/>
    </font>
    <font>
      <sz val="7.5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vertAlign val="subscript"/>
      <sz val="7.5"/>
      <color theme="1"/>
      <name val="Times New Roman"/>
      <charset val="134"/>
    </font>
    <font>
      <sz val="8"/>
      <color rgb="FFFF0000"/>
      <name val="宋体"/>
      <charset val="134"/>
      <scheme val="minor"/>
    </font>
    <font>
      <sz val="6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7" fillId="20" borderId="8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0" fontId="0" fillId="0" borderId="0" xfId="0" applyAlignment="1">
      <alignment vertical="center"/>
    </xf>
    <xf numFmtId="10" fontId="0" fillId="0" borderId="0" xfId="0" applyNumberFormat="1">
      <alignment vertical="center"/>
    </xf>
    <xf numFmtId="0" fontId="3" fillId="0" borderId="0" xfId="0" applyFont="1" applyFill="1" applyAlignment="1">
      <alignment horizontal="center" wrapText="1"/>
    </xf>
    <xf numFmtId="177" fontId="3" fillId="0" borderId="0" xfId="0" applyNumberFormat="1" applyFont="1" applyFill="1" applyAlignment="1">
      <alignment horizont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176" fontId="0" fillId="0" borderId="0" xfId="0" applyNumberFormat="1">
      <alignment vertical="center"/>
    </xf>
    <xf numFmtId="177" fontId="1" fillId="0" borderId="0" xfId="0" applyNumberFormat="1" applyFont="1">
      <alignment vertical="center"/>
    </xf>
    <xf numFmtId="177" fontId="0" fillId="0" borderId="0" xfId="0" applyNumberFormat="1" applyFont="1" applyFill="1" applyAlignment="1">
      <alignment vertical="center"/>
    </xf>
    <xf numFmtId="178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2" fontId="0" fillId="0" borderId="0" xfId="0" applyNumberFormat="1" applyFont="1" applyFill="1" applyAlignment="1">
      <alignment horizontal="center"/>
    </xf>
    <xf numFmtId="2" fontId="0" fillId="0" borderId="0" xfId="0" applyNumberFormat="1" applyFill="1" applyAlignment="1">
      <alignment horizontal="center"/>
    </xf>
    <xf numFmtId="2" fontId="0" fillId="0" borderId="0" xfId="0" applyNumberFormat="1">
      <alignment vertical="center"/>
    </xf>
    <xf numFmtId="177" fontId="0" fillId="0" borderId="0" xfId="0" applyNumberFormat="1" applyFill="1" applyAlignment="1"/>
    <xf numFmtId="177" fontId="0" fillId="0" borderId="0" xfId="0" applyNumberFormat="1" applyFill="1" applyAlignment="1">
      <alignment horizontal="center"/>
    </xf>
    <xf numFmtId="179" fontId="0" fillId="0" borderId="0" xfId="0" applyNumberFormat="1">
      <alignment vertical="center"/>
    </xf>
    <xf numFmtId="177" fontId="0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0"/>
  <sheetViews>
    <sheetView tabSelected="1" topLeftCell="A16" workbookViewId="0">
      <selection activeCell="A25" sqref="A25:L30"/>
    </sheetView>
  </sheetViews>
  <sheetFormatPr defaultColWidth="9" defaultRowHeight="14"/>
  <cols>
    <col min="1" max="1" width="21.1818181818182" customWidth="1"/>
    <col min="2" max="2" width="11.1818181818182" customWidth="1"/>
    <col min="3" max="3" width="14.4545454545455" customWidth="1"/>
    <col min="4" max="4" width="11.5454545454545" customWidth="1"/>
    <col min="5" max="5" width="11.7272727272727" customWidth="1"/>
    <col min="6" max="6" width="10.2727272727273" customWidth="1"/>
    <col min="7" max="8" width="14"/>
    <col min="9" max="9" width="10.6363636363636"/>
    <col min="10" max="10" width="9.81818181818182" customWidth="1"/>
    <col min="11" max="11" width="10.2727272727273" customWidth="1"/>
    <col min="12" max="12" width="12.9090909090909"/>
  </cols>
  <sheetData>
    <row r="1" spans="3:8">
      <c r="C1" s="1" t="s">
        <v>0</v>
      </c>
      <c r="D1" s="1"/>
      <c r="E1" s="1"/>
      <c r="F1" s="1" t="s">
        <v>1</v>
      </c>
      <c r="G1" s="1"/>
      <c r="H1" s="1"/>
    </row>
    <row r="2" spans="3:12">
      <c r="C2" t="s">
        <v>2</v>
      </c>
      <c r="D2" t="s">
        <v>3</v>
      </c>
      <c r="E2" t="s">
        <v>4</v>
      </c>
      <c r="F2" t="s">
        <v>2</v>
      </c>
      <c r="G2" t="s">
        <v>3</v>
      </c>
      <c r="H2" t="s">
        <v>4</v>
      </c>
      <c r="I2" t="s">
        <v>5</v>
      </c>
      <c r="J2" t="s">
        <v>6</v>
      </c>
      <c r="K2" t="s">
        <v>6</v>
      </c>
      <c r="L2" t="s">
        <v>7</v>
      </c>
    </row>
    <row r="3" spans="1:12">
      <c r="A3" s="2" t="s">
        <v>8</v>
      </c>
      <c r="B3" s="3" t="s">
        <v>9</v>
      </c>
      <c r="C3" s="3">
        <v>15256</v>
      </c>
      <c r="D3" s="3">
        <v>15042</v>
      </c>
      <c r="E3" s="3">
        <v>15455</v>
      </c>
      <c r="F3" s="3">
        <v>12720</v>
      </c>
      <c r="G3" s="3">
        <v>16200</v>
      </c>
      <c r="H3" s="3">
        <v>16580</v>
      </c>
      <c r="I3" s="19">
        <f t="shared" ref="I3:I6" si="0">(C3+F3)/2</f>
        <v>13988</v>
      </c>
      <c r="J3" s="19">
        <f t="shared" ref="J3:J6" si="1">(D3+G3)/2</f>
        <v>15621</v>
      </c>
      <c r="K3" s="19">
        <f t="shared" ref="K3:K6" si="2">(E3+H3)/2</f>
        <v>16017.5</v>
      </c>
      <c r="L3" s="19">
        <f t="shared" ref="L3:L6" si="3">(I3+J3+K3)/3</f>
        <v>15208.8333333333</v>
      </c>
    </row>
    <row r="4" spans="1:12">
      <c r="A4" s="1"/>
      <c r="B4" s="3" t="s">
        <v>10</v>
      </c>
      <c r="C4" s="3">
        <v>15093</v>
      </c>
      <c r="D4" s="3">
        <v>15420</v>
      </c>
      <c r="E4" s="3">
        <v>16802</v>
      </c>
      <c r="F4" s="3">
        <v>16140</v>
      </c>
      <c r="G4" s="3">
        <v>17560</v>
      </c>
      <c r="H4" s="3">
        <v>19120</v>
      </c>
      <c r="I4" s="19">
        <f t="shared" si="0"/>
        <v>15616.5</v>
      </c>
      <c r="J4" s="19">
        <f t="shared" si="1"/>
        <v>16490</v>
      </c>
      <c r="K4" s="19">
        <f t="shared" si="2"/>
        <v>17961</v>
      </c>
      <c r="L4" s="19">
        <f t="shared" si="3"/>
        <v>16689.1666666667</v>
      </c>
    </row>
    <row r="5" spans="1:12">
      <c r="A5" s="1"/>
      <c r="B5" s="3" t="s">
        <v>11</v>
      </c>
      <c r="C5" s="3">
        <v>14853</v>
      </c>
      <c r="D5" s="3">
        <v>17166</v>
      </c>
      <c r="E5" s="3">
        <v>16052</v>
      </c>
      <c r="F5" s="3">
        <v>17080</v>
      </c>
      <c r="G5" s="3">
        <v>18360</v>
      </c>
      <c r="H5" s="3">
        <v>17700</v>
      </c>
      <c r="I5" s="19">
        <f t="shared" si="0"/>
        <v>15966.5</v>
      </c>
      <c r="J5" s="19">
        <f t="shared" si="1"/>
        <v>17763</v>
      </c>
      <c r="K5" s="19">
        <f t="shared" si="2"/>
        <v>16876</v>
      </c>
      <c r="L5" s="19">
        <f t="shared" si="3"/>
        <v>16868.5</v>
      </c>
    </row>
    <row r="6" spans="1:12">
      <c r="A6" s="1"/>
      <c r="B6" s="3" t="s">
        <v>12</v>
      </c>
      <c r="C6" s="3">
        <v>15269</v>
      </c>
      <c r="D6" s="3">
        <v>16092</v>
      </c>
      <c r="E6" s="3">
        <v>16092</v>
      </c>
      <c r="F6" s="3">
        <v>17220</v>
      </c>
      <c r="G6" s="3">
        <v>16508</v>
      </c>
      <c r="H6" s="3">
        <v>16000</v>
      </c>
      <c r="I6" s="19">
        <f t="shared" si="0"/>
        <v>16244.5</v>
      </c>
      <c r="J6" s="19">
        <f t="shared" si="1"/>
        <v>16300</v>
      </c>
      <c r="K6" s="19">
        <f t="shared" si="2"/>
        <v>16046</v>
      </c>
      <c r="L6" s="19">
        <f t="shared" si="3"/>
        <v>16196.8333333333</v>
      </c>
    </row>
    <row r="7" spans="1:12">
      <c r="A7" s="3"/>
      <c r="B7" s="3"/>
      <c r="C7" s="1" t="s">
        <v>0</v>
      </c>
      <c r="D7" s="1"/>
      <c r="E7" s="1"/>
      <c r="F7" s="1" t="s">
        <v>1</v>
      </c>
      <c r="G7" s="1"/>
      <c r="H7" s="1"/>
      <c r="I7" s="20"/>
      <c r="J7" s="3"/>
      <c r="K7" s="20"/>
      <c r="L7" s="20"/>
    </row>
    <row r="8" spans="3:12">
      <c r="C8" t="s">
        <v>2</v>
      </c>
      <c r="D8" t="s">
        <v>3</v>
      </c>
      <c r="E8" t="s">
        <v>4</v>
      </c>
      <c r="F8" t="s">
        <v>2</v>
      </c>
      <c r="G8" t="s">
        <v>3</v>
      </c>
      <c r="H8" t="s">
        <v>4</v>
      </c>
      <c r="I8" t="s">
        <v>5</v>
      </c>
      <c r="J8" t="s">
        <v>6</v>
      </c>
      <c r="K8" t="s">
        <v>6</v>
      </c>
      <c r="L8" t="s">
        <v>7</v>
      </c>
    </row>
    <row r="9" spans="1:12">
      <c r="A9" s="2" t="s">
        <v>13</v>
      </c>
      <c r="B9" s="3" t="s">
        <v>9</v>
      </c>
      <c r="C9" s="4">
        <f t="shared" ref="C9:H9" si="4">C3/5.66</f>
        <v>2695.40636042403</v>
      </c>
      <c r="D9" s="4">
        <f t="shared" si="4"/>
        <v>2657.59717314488</v>
      </c>
      <c r="E9" s="4">
        <f t="shared" si="4"/>
        <v>2730.56537102473</v>
      </c>
      <c r="F9" s="4">
        <f t="shared" si="4"/>
        <v>2247.34982332155</v>
      </c>
      <c r="G9" s="4">
        <f t="shared" si="4"/>
        <v>2862.19081272085</v>
      </c>
      <c r="H9" s="4">
        <f t="shared" si="4"/>
        <v>2929.32862190813</v>
      </c>
      <c r="I9" s="19">
        <f t="shared" ref="I9:I12" si="5">(C9+F9)/2</f>
        <v>2471.37809187279</v>
      </c>
      <c r="J9" s="19">
        <f t="shared" ref="J9:J12" si="6">(D9+G9)/2</f>
        <v>2759.89399293286</v>
      </c>
      <c r="K9" s="19">
        <f t="shared" ref="K9:K12" si="7">(E9+H9)/2</f>
        <v>2829.94699646643</v>
      </c>
      <c r="L9" s="19">
        <f t="shared" ref="L9:L12" si="8">(I9+J9+K9)/3</f>
        <v>2687.07302709069</v>
      </c>
    </row>
    <row r="10" spans="1:12">
      <c r="A10" s="1"/>
      <c r="B10" s="3" t="s">
        <v>10</v>
      </c>
      <c r="C10" s="4">
        <f t="shared" ref="C10:H10" si="9">C4/5.66</f>
        <v>2666.60777385159</v>
      </c>
      <c r="D10" s="4">
        <f t="shared" si="9"/>
        <v>2724.3816254417</v>
      </c>
      <c r="E10" s="4">
        <f t="shared" si="9"/>
        <v>2968.55123674912</v>
      </c>
      <c r="F10" s="4">
        <f t="shared" si="9"/>
        <v>2851.59010600707</v>
      </c>
      <c r="G10" s="4">
        <f t="shared" si="9"/>
        <v>3102.47349823322</v>
      </c>
      <c r="H10" s="4">
        <f t="shared" si="9"/>
        <v>3378.09187279152</v>
      </c>
      <c r="I10" s="19">
        <f t="shared" si="5"/>
        <v>2759.09893992933</v>
      </c>
      <c r="J10" s="19">
        <f t="shared" si="6"/>
        <v>2913.42756183746</v>
      </c>
      <c r="K10" s="19">
        <f t="shared" si="7"/>
        <v>3173.32155477032</v>
      </c>
      <c r="L10" s="19">
        <f t="shared" si="8"/>
        <v>2948.6160188457</v>
      </c>
    </row>
    <row r="11" spans="1:12">
      <c r="A11" s="1"/>
      <c r="B11" s="3" t="s">
        <v>11</v>
      </c>
      <c r="C11" s="4">
        <f t="shared" ref="C11:H11" si="10">C5/5.66</f>
        <v>2624.20494699647</v>
      </c>
      <c r="D11" s="4">
        <f t="shared" si="10"/>
        <v>3032.86219081272</v>
      </c>
      <c r="E11" s="4">
        <f t="shared" si="10"/>
        <v>2836.04240282685</v>
      </c>
      <c r="F11" s="4">
        <f t="shared" si="10"/>
        <v>3017.66784452297</v>
      </c>
      <c r="G11" s="4">
        <f t="shared" si="10"/>
        <v>3243.81625441696</v>
      </c>
      <c r="H11" s="4">
        <f t="shared" si="10"/>
        <v>3127.20848056537</v>
      </c>
      <c r="I11" s="19">
        <f t="shared" si="5"/>
        <v>2820.93639575972</v>
      </c>
      <c r="J11" s="19">
        <f t="shared" si="6"/>
        <v>3138.33922261484</v>
      </c>
      <c r="K11" s="19">
        <f t="shared" si="7"/>
        <v>2981.62544169611</v>
      </c>
      <c r="L11" s="19">
        <f t="shared" si="8"/>
        <v>2980.30035335689</v>
      </c>
    </row>
    <row r="12" spans="1:12">
      <c r="A12" s="1"/>
      <c r="B12" s="3" t="s">
        <v>12</v>
      </c>
      <c r="C12" s="4">
        <f t="shared" ref="C12:H12" si="11">C6/5.66</f>
        <v>2697.70318021201</v>
      </c>
      <c r="D12" s="4">
        <f t="shared" si="11"/>
        <v>2843.10954063604</v>
      </c>
      <c r="E12" s="4">
        <f t="shared" si="11"/>
        <v>2843.10954063604</v>
      </c>
      <c r="F12" s="4">
        <f t="shared" si="11"/>
        <v>3042.40282685512</v>
      </c>
      <c r="G12" s="4">
        <f t="shared" si="11"/>
        <v>2916.60777385159</v>
      </c>
      <c r="H12" s="4">
        <f t="shared" si="11"/>
        <v>2826.85512367491</v>
      </c>
      <c r="I12" s="19">
        <f t="shared" si="5"/>
        <v>2870.05300353357</v>
      </c>
      <c r="J12" s="19">
        <f t="shared" si="6"/>
        <v>2879.85865724382</v>
      </c>
      <c r="K12" s="19">
        <f t="shared" si="7"/>
        <v>2834.98233215547</v>
      </c>
      <c r="L12" s="19">
        <f t="shared" si="8"/>
        <v>2861.63133097762</v>
      </c>
    </row>
    <row r="13" spans="3:12">
      <c r="C13" s="1" t="s">
        <v>0</v>
      </c>
      <c r="D13" s="1"/>
      <c r="E13" s="1"/>
      <c r="F13" s="1" t="s">
        <v>1</v>
      </c>
      <c r="G13" s="1"/>
      <c r="H13" s="1"/>
      <c r="I13" s="20"/>
      <c r="J13" s="3"/>
      <c r="K13" s="20"/>
      <c r="L13" s="20"/>
    </row>
    <row r="14" spans="3:12">
      <c r="C14" t="s">
        <v>2</v>
      </c>
      <c r="D14" t="s">
        <v>3</v>
      </c>
      <c r="E14" t="s">
        <v>4</v>
      </c>
      <c r="F14" t="s">
        <v>2</v>
      </c>
      <c r="G14" t="s">
        <v>3</v>
      </c>
      <c r="H14" t="s">
        <v>4</v>
      </c>
      <c r="I14" t="s">
        <v>5</v>
      </c>
      <c r="J14" t="s">
        <v>6</v>
      </c>
      <c r="K14" t="s">
        <v>6</v>
      </c>
      <c r="L14" t="s">
        <v>7</v>
      </c>
    </row>
    <row r="15" spans="1:12">
      <c r="A15" s="1" t="s">
        <v>14</v>
      </c>
      <c r="B15" s="3" t="s">
        <v>9</v>
      </c>
      <c r="C15" s="4">
        <f t="shared" ref="C15:H15" si="12">C3*0.05</f>
        <v>762.8</v>
      </c>
      <c r="D15" s="4">
        <f t="shared" si="12"/>
        <v>752.1</v>
      </c>
      <c r="E15" s="4">
        <f t="shared" si="12"/>
        <v>772.75</v>
      </c>
      <c r="F15" s="4">
        <f t="shared" si="12"/>
        <v>636</v>
      </c>
      <c r="G15" s="4">
        <f t="shared" si="12"/>
        <v>810</v>
      </c>
      <c r="H15" s="4">
        <f t="shared" si="12"/>
        <v>829</v>
      </c>
      <c r="I15" s="19">
        <f t="shared" ref="I15:I18" si="13">(C15+F15)/2</f>
        <v>699.4</v>
      </c>
      <c r="J15" s="19">
        <f t="shared" ref="J15:J18" si="14">(D15+G15)/2</f>
        <v>781.05</v>
      </c>
      <c r="K15" s="19">
        <f t="shared" ref="K15:K18" si="15">(E15+H15)/2</f>
        <v>800.875</v>
      </c>
      <c r="L15" s="19">
        <f t="shared" ref="L15:L18" si="16">(I15+J15+K15)/3</f>
        <v>760.441666666667</v>
      </c>
    </row>
    <row r="16" spans="1:12">
      <c r="A16" s="1"/>
      <c r="B16" s="3" t="s">
        <v>10</v>
      </c>
      <c r="C16" s="4">
        <f t="shared" ref="C16:H16" si="17">C4*0.05</f>
        <v>754.65</v>
      </c>
      <c r="D16" s="4">
        <f t="shared" si="17"/>
        <v>771</v>
      </c>
      <c r="E16" s="4">
        <f t="shared" si="17"/>
        <v>840.1</v>
      </c>
      <c r="F16" s="4">
        <f t="shared" si="17"/>
        <v>807</v>
      </c>
      <c r="G16" s="4">
        <f t="shared" si="17"/>
        <v>878</v>
      </c>
      <c r="H16" s="4">
        <f t="shared" si="17"/>
        <v>956</v>
      </c>
      <c r="I16" s="19">
        <f t="shared" si="13"/>
        <v>780.825</v>
      </c>
      <c r="J16" s="19">
        <f t="shared" si="14"/>
        <v>824.5</v>
      </c>
      <c r="K16" s="19">
        <f t="shared" si="15"/>
        <v>898.05</v>
      </c>
      <c r="L16" s="19">
        <f t="shared" si="16"/>
        <v>834.458333333333</v>
      </c>
    </row>
    <row r="17" spans="1:12">
      <c r="A17" s="1"/>
      <c r="B17" s="3" t="s">
        <v>11</v>
      </c>
      <c r="C17" s="4">
        <f t="shared" ref="C17:H17" si="18">C5*0.05</f>
        <v>742.65</v>
      </c>
      <c r="D17" s="4">
        <f t="shared" si="18"/>
        <v>858.3</v>
      </c>
      <c r="E17" s="4">
        <f t="shared" si="18"/>
        <v>802.6</v>
      </c>
      <c r="F17" s="4">
        <f t="shared" si="18"/>
        <v>854</v>
      </c>
      <c r="G17" s="4">
        <f t="shared" si="18"/>
        <v>918</v>
      </c>
      <c r="H17" s="4">
        <f t="shared" si="18"/>
        <v>885</v>
      </c>
      <c r="I17" s="19">
        <f t="shared" si="13"/>
        <v>798.325</v>
      </c>
      <c r="J17" s="19">
        <f t="shared" si="14"/>
        <v>888.15</v>
      </c>
      <c r="K17" s="19">
        <f t="shared" si="15"/>
        <v>843.8</v>
      </c>
      <c r="L17" s="19">
        <f t="shared" si="16"/>
        <v>843.425</v>
      </c>
    </row>
    <row r="18" spans="1:12">
      <c r="A18" s="1"/>
      <c r="B18" s="3" t="s">
        <v>12</v>
      </c>
      <c r="C18" s="4">
        <f t="shared" ref="C18:H18" si="19">C6*0.05</f>
        <v>763.45</v>
      </c>
      <c r="D18" s="4">
        <f t="shared" si="19"/>
        <v>804.6</v>
      </c>
      <c r="E18" s="4">
        <f t="shared" si="19"/>
        <v>804.6</v>
      </c>
      <c r="F18" s="4">
        <f t="shared" si="19"/>
        <v>861</v>
      </c>
      <c r="G18" s="4">
        <f t="shared" si="19"/>
        <v>825.4</v>
      </c>
      <c r="H18" s="4">
        <f t="shared" si="19"/>
        <v>800</v>
      </c>
      <c r="I18" s="19">
        <f t="shared" si="13"/>
        <v>812.225</v>
      </c>
      <c r="J18" s="19">
        <f t="shared" si="14"/>
        <v>815</v>
      </c>
      <c r="K18" s="19">
        <f t="shared" si="15"/>
        <v>802.3</v>
      </c>
      <c r="L18" s="19">
        <f t="shared" si="16"/>
        <v>809.841666666667</v>
      </c>
    </row>
    <row r="19" spans="3:12">
      <c r="C19" s="1" t="s">
        <v>0</v>
      </c>
      <c r="D19" s="1"/>
      <c r="E19" s="1"/>
      <c r="F19" s="1" t="s">
        <v>1</v>
      </c>
      <c r="G19" s="1"/>
      <c r="H19" s="1"/>
      <c r="I19" s="20"/>
      <c r="J19" s="3"/>
      <c r="K19" s="20"/>
      <c r="L19" s="20"/>
    </row>
    <row r="20" spans="3:12">
      <c r="C20" t="s">
        <v>2</v>
      </c>
      <c r="D20" t="s">
        <v>3</v>
      </c>
      <c r="E20" t="s">
        <v>4</v>
      </c>
      <c r="F20" t="s">
        <v>2</v>
      </c>
      <c r="G20" t="s">
        <v>3</v>
      </c>
      <c r="H20" t="s">
        <v>4</v>
      </c>
      <c r="I20" t="s">
        <v>5</v>
      </c>
      <c r="J20" t="s">
        <v>6</v>
      </c>
      <c r="K20" t="s">
        <v>6</v>
      </c>
      <c r="L20" t="s">
        <v>7</v>
      </c>
    </row>
    <row r="21" spans="1:12">
      <c r="A21" s="1" t="s">
        <v>15</v>
      </c>
      <c r="B21" s="3" t="s">
        <v>9</v>
      </c>
      <c r="C21" s="4">
        <f>C3*0.15</f>
        <v>2288.4</v>
      </c>
      <c r="D21" s="4">
        <f t="shared" ref="D21:L21" si="20">D3*0.15</f>
        <v>2256.3</v>
      </c>
      <c r="E21" s="4">
        <f t="shared" si="20"/>
        <v>2318.25</v>
      </c>
      <c r="F21" s="4">
        <f t="shared" si="20"/>
        <v>1908</v>
      </c>
      <c r="G21" s="4">
        <f t="shared" si="20"/>
        <v>2430</v>
      </c>
      <c r="H21" s="4">
        <f t="shared" si="20"/>
        <v>2487</v>
      </c>
      <c r="I21" s="19">
        <f t="shared" ref="I21:I24" si="21">(C21+F21)/2</f>
        <v>2098.2</v>
      </c>
      <c r="J21" s="19">
        <f t="shared" ref="J21:J24" si="22">(D21+G21)/2</f>
        <v>2343.15</v>
      </c>
      <c r="K21" s="19">
        <f t="shared" ref="K21:K24" si="23">(E21+H21)/2</f>
        <v>2402.625</v>
      </c>
      <c r="L21" s="19">
        <f t="shared" ref="L21:L24" si="24">(I21+J21+K21)/3</f>
        <v>2281.325</v>
      </c>
    </row>
    <row r="22" spans="1:12">
      <c r="A22" s="1"/>
      <c r="B22" s="3" t="s">
        <v>10</v>
      </c>
      <c r="C22" s="4">
        <f>C4*0.15</f>
        <v>2263.95</v>
      </c>
      <c r="D22" s="4">
        <f t="shared" ref="D22:L22" si="25">D4*0.15</f>
        <v>2313</v>
      </c>
      <c r="E22" s="4">
        <f t="shared" si="25"/>
        <v>2520.3</v>
      </c>
      <c r="F22" s="4">
        <f t="shared" si="25"/>
        <v>2421</v>
      </c>
      <c r="G22" s="4">
        <f t="shared" si="25"/>
        <v>2634</v>
      </c>
      <c r="H22" s="4">
        <f t="shared" si="25"/>
        <v>2868</v>
      </c>
      <c r="I22" s="19">
        <f t="shared" si="21"/>
        <v>2342.475</v>
      </c>
      <c r="J22" s="19">
        <f t="shared" si="22"/>
        <v>2473.5</v>
      </c>
      <c r="K22" s="19">
        <f t="shared" si="23"/>
        <v>2694.15</v>
      </c>
      <c r="L22" s="19">
        <f t="shared" si="24"/>
        <v>2503.375</v>
      </c>
    </row>
    <row r="23" spans="1:12">
      <c r="A23" s="1"/>
      <c r="B23" s="3" t="s">
        <v>11</v>
      </c>
      <c r="C23" s="4">
        <f>C5*0.15</f>
        <v>2227.95</v>
      </c>
      <c r="D23" s="4">
        <f t="shared" ref="D23:L23" si="26">D5*0.15</f>
        <v>2574.9</v>
      </c>
      <c r="E23" s="4">
        <f t="shared" si="26"/>
        <v>2407.8</v>
      </c>
      <c r="F23" s="4">
        <f t="shared" si="26"/>
        <v>2562</v>
      </c>
      <c r="G23" s="4">
        <f t="shared" si="26"/>
        <v>2754</v>
      </c>
      <c r="H23" s="4">
        <f t="shared" si="26"/>
        <v>2655</v>
      </c>
      <c r="I23" s="19">
        <f t="shared" si="21"/>
        <v>2394.975</v>
      </c>
      <c r="J23" s="19">
        <f t="shared" si="22"/>
        <v>2664.45</v>
      </c>
      <c r="K23" s="19">
        <f t="shared" si="23"/>
        <v>2531.4</v>
      </c>
      <c r="L23" s="19">
        <f t="shared" si="24"/>
        <v>2530.275</v>
      </c>
    </row>
    <row r="24" spans="1:12">
      <c r="A24" s="1"/>
      <c r="B24" s="3" t="s">
        <v>12</v>
      </c>
      <c r="C24" s="4">
        <f>C6*0.15</f>
        <v>2290.35</v>
      </c>
      <c r="D24" s="4">
        <f t="shared" ref="D24:L24" si="27">D6*0.15</f>
        <v>2413.8</v>
      </c>
      <c r="E24" s="4">
        <f t="shared" si="27"/>
        <v>2413.8</v>
      </c>
      <c r="F24" s="4">
        <f t="shared" si="27"/>
        <v>2583</v>
      </c>
      <c r="G24" s="4">
        <f t="shared" si="27"/>
        <v>2476.2</v>
      </c>
      <c r="H24" s="4">
        <f t="shared" si="27"/>
        <v>2400</v>
      </c>
      <c r="I24" s="19">
        <f t="shared" si="21"/>
        <v>2436.675</v>
      </c>
      <c r="J24" s="19">
        <f t="shared" si="22"/>
        <v>2445</v>
      </c>
      <c r="K24" s="19">
        <f t="shared" si="23"/>
        <v>2406.9</v>
      </c>
      <c r="L24" s="19">
        <f t="shared" si="24"/>
        <v>2429.525</v>
      </c>
    </row>
    <row r="25" spans="1:12">
      <c r="A25" s="3"/>
      <c r="B25" s="3"/>
      <c r="C25" s="1" t="s">
        <v>0</v>
      </c>
      <c r="D25" s="1"/>
      <c r="E25" s="1"/>
      <c r="F25" s="1" t="s">
        <v>1</v>
      </c>
      <c r="G25" s="1"/>
      <c r="H25" s="1"/>
      <c r="I25" s="20"/>
      <c r="J25" s="3"/>
      <c r="K25" s="20"/>
      <c r="L25" s="20"/>
    </row>
    <row r="26" spans="1:12">
      <c r="A26" s="1" t="s">
        <v>16</v>
      </c>
      <c r="C26" t="s">
        <v>2</v>
      </c>
      <c r="D26" t="s">
        <v>3</v>
      </c>
      <c r="E26" t="s">
        <v>4</v>
      </c>
      <c r="F26" t="s">
        <v>2</v>
      </c>
      <c r="G26" t="s">
        <v>3</v>
      </c>
      <c r="H26" t="s">
        <v>4</v>
      </c>
      <c r="I26" t="s">
        <v>5</v>
      </c>
      <c r="J26" t="s">
        <v>6</v>
      </c>
      <c r="K26" t="s">
        <v>6</v>
      </c>
      <c r="L26" t="s">
        <v>7</v>
      </c>
    </row>
    <row r="27" spans="1:12">
      <c r="A27" s="1"/>
      <c r="B27" s="3" t="s">
        <v>9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19">
        <f t="shared" ref="I27:I30" si="28">(C27+F27)/2</f>
        <v>0</v>
      </c>
      <c r="J27" s="19">
        <f t="shared" ref="J27:J30" si="29">(D27+G27)/2</f>
        <v>0</v>
      </c>
      <c r="K27" s="19">
        <f t="shared" ref="K27:K30" si="30">(E27+H27)/2</f>
        <v>0</v>
      </c>
      <c r="L27" s="19">
        <f t="shared" ref="L27:L30" si="31">(I27+J27+K27)/3</f>
        <v>0</v>
      </c>
    </row>
    <row r="28" spans="1:12">
      <c r="A28" s="1"/>
      <c r="B28" s="3" t="s">
        <v>10</v>
      </c>
      <c r="C28" s="4">
        <v>2780</v>
      </c>
      <c r="D28" s="4">
        <v>2510</v>
      </c>
      <c r="E28" s="4">
        <v>2910</v>
      </c>
      <c r="F28" s="4">
        <v>2660</v>
      </c>
      <c r="G28" s="4">
        <v>3010</v>
      </c>
      <c r="H28" s="4">
        <v>2870</v>
      </c>
      <c r="I28" s="19">
        <f t="shared" si="28"/>
        <v>2720</v>
      </c>
      <c r="J28" s="19">
        <f t="shared" si="29"/>
        <v>2760</v>
      </c>
      <c r="K28" s="19">
        <f t="shared" si="30"/>
        <v>2890</v>
      </c>
      <c r="L28" s="19">
        <f t="shared" si="31"/>
        <v>2790</v>
      </c>
    </row>
    <row r="29" spans="1:12">
      <c r="A29" s="1"/>
      <c r="B29" s="3" t="s">
        <v>11</v>
      </c>
      <c r="C29" s="4">
        <v>3822</v>
      </c>
      <c r="D29" s="4">
        <v>3400</v>
      </c>
      <c r="E29" s="4">
        <v>3618</v>
      </c>
      <c r="F29" s="4">
        <v>3428</v>
      </c>
      <c r="G29" s="4">
        <v>3964</v>
      </c>
      <c r="H29" s="4">
        <v>3736</v>
      </c>
      <c r="I29" s="19">
        <f t="shared" si="28"/>
        <v>3625</v>
      </c>
      <c r="J29" s="19">
        <f t="shared" si="29"/>
        <v>3682</v>
      </c>
      <c r="K29" s="19">
        <f t="shared" si="30"/>
        <v>3677</v>
      </c>
      <c r="L29" s="19">
        <f t="shared" si="31"/>
        <v>3661.33333333333</v>
      </c>
    </row>
    <row r="30" spans="1:12">
      <c r="A30" s="5"/>
      <c r="B30" s="3" t="s">
        <v>12</v>
      </c>
      <c r="C30" s="4">
        <v>3708</v>
      </c>
      <c r="D30" s="4">
        <v>3914</v>
      </c>
      <c r="E30" s="4">
        <v>4090</v>
      </c>
      <c r="F30" s="4">
        <v>3825</v>
      </c>
      <c r="G30" s="4">
        <v>4158</v>
      </c>
      <c r="H30" s="4">
        <v>3870</v>
      </c>
      <c r="I30" s="19">
        <f t="shared" si="28"/>
        <v>3766.5</v>
      </c>
      <c r="J30" s="19">
        <f t="shared" si="29"/>
        <v>4036</v>
      </c>
      <c r="K30" s="19">
        <f t="shared" si="30"/>
        <v>3980</v>
      </c>
      <c r="L30" s="19">
        <f t="shared" si="31"/>
        <v>3927.5</v>
      </c>
    </row>
    <row r="31" spans="1:12">
      <c r="A31" s="5"/>
      <c r="B31" s="3"/>
      <c r="C31" s="1" t="s">
        <v>0</v>
      </c>
      <c r="D31" s="1"/>
      <c r="E31" s="1"/>
      <c r="F31" s="1" t="s">
        <v>1</v>
      </c>
      <c r="G31" s="1"/>
      <c r="H31" s="1"/>
      <c r="I31" s="19"/>
      <c r="J31" s="19"/>
      <c r="K31" s="19"/>
      <c r="L31" s="19"/>
    </row>
    <row r="32" spans="1:12">
      <c r="A32" s="1" t="s">
        <v>17</v>
      </c>
      <c r="B32" s="3" t="s">
        <v>9</v>
      </c>
      <c r="C32" s="4">
        <f t="shared" ref="C32:H32" si="32">C27*0.17</f>
        <v>0</v>
      </c>
      <c r="D32" s="4">
        <f t="shared" si="32"/>
        <v>0</v>
      </c>
      <c r="E32" s="4">
        <f t="shared" si="32"/>
        <v>0</v>
      </c>
      <c r="F32" s="4">
        <f t="shared" si="32"/>
        <v>0</v>
      </c>
      <c r="G32" s="4">
        <f t="shared" si="32"/>
        <v>0</v>
      </c>
      <c r="H32" s="4">
        <f t="shared" si="32"/>
        <v>0</v>
      </c>
      <c r="I32" s="19">
        <f t="shared" ref="I32:I35" si="33">(C32+F32)/2</f>
        <v>0</v>
      </c>
      <c r="J32" s="19">
        <f t="shared" ref="J32:J35" si="34">(D32+G32)/2</f>
        <v>0</v>
      </c>
      <c r="K32" s="19">
        <f t="shared" ref="K32:K35" si="35">(E32+H32)/2</f>
        <v>0</v>
      </c>
      <c r="L32" s="19">
        <f t="shared" ref="L32:L35" si="36">(I32+J32+K32)/3</f>
        <v>0</v>
      </c>
    </row>
    <row r="33" spans="1:12">
      <c r="A33" s="1"/>
      <c r="B33" s="3" t="s">
        <v>10</v>
      </c>
      <c r="C33" s="4">
        <f t="shared" ref="C33:H33" si="37">C28*0.17</f>
        <v>472.6</v>
      </c>
      <c r="D33" s="4">
        <f t="shared" si="37"/>
        <v>426.7</v>
      </c>
      <c r="E33" s="4">
        <f t="shared" si="37"/>
        <v>494.7</v>
      </c>
      <c r="F33" s="4">
        <f t="shared" si="37"/>
        <v>452.2</v>
      </c>
      <c r="G33" s="4">
        <f t="shared" si="37"/>
        <v>511.7</v>
      </c>
      <c r="H33" s="4">
        <f t="shared" si="37"/>
        <v>487.9</v>
      </c>
      <c r="I33" s="19">
        <f t="shared" si="33"/>
        <v>462.4</v>
      </c>
      <c r="J33" s="19">
        <f t="shared" si="34"/>
        <v>469.2</v>
      </c>
      <c r="K33" s="19">
        <f t="shared" si="35"/>
        <v>491.3</v>
      </c>
      <c r="L33" s="19">
        <f t="shared" si="36"/>
        <v>474.3</v>
      </c>
    </row>
    <row r="34" spans="1:12">
      <c r="A34" s="1"/>
      <c r="B34" s="3" t="s">
        <v>11</v>
      </c>
      <c r="C34" s="4">
        <f t="shared" ref="C34:H34" si="38">C29*0.17</f>
        <v>649.74</v>
      </c>
      <c r="D34" s="4">
        <f t="shared" si="38"/>
        <v>578</v>
      </c>
      <c r="E34" s="4">
        <f t="shared" si="38"/>
        <v>615.06</v>
      </c>
      <c r="F34" s="4">
        <f t="shared" si="38"/>
        <v>582.76</v>
      </c>
      <c r="G34" s="4">
        <f t="shared" si="38"/>
        <v>673.88</v>
      </c>
      <c r="H34" s="4">
        <f t="shared" si="38"/>
        <v>635.12</v>
      </c>
      <c r="I34" s="19">
        <f t="shared" si="33"/>
        <v>616.25</v>
      </c>
      <c r="J34" s="19">
        <f t="shared" si="34"/>
        <v>625.94</v>
      </c>
      <c r="K34" s="19">
        <f t="shared" si="35"/>
        <v>625.09</v>
      </c>
      <c r="L34" s="19">
        <f t="shared" si="36"/>
        <v>622.426666666667</v>
      </c>
    </row>
    <row r="35" spans="1:12">
      <c r="A35" s="1"/>
      <c r="B35" s="3" t="s">
        <v>12</v>
      </c>
      <c r="C35" s="4">
        <f t="shared" ref="C35:H35" si="39">C30*0.17</f>
        <v>630.36</v>
      </c>
      <c r="D35" s="4">
        <f t="shared" si="39"/>
        <v>665.38</v>
      </c>
      <c r="E35" s="4">
        <f t="shared" si="39"/>
        <v>695.3</v>
      </c>
      <c r="F35" s="4">
        <f t="shared" si="39"/>
        <v>650.25</v>
      </c>
      <c r="G35" s="4">
        <f t="shared" si="39"/>
        <v>706.86</v>
      </c>
      <c r="H35" s="4">
        <f t="shared" si="39"/>
        <v>657.9</v>
      </c>
      <c r="I35" s="19">
        <f t="shared" si="33"/>
        <v>640.305</v>
      </c>
      <c r="J35" s="19">
        <f t="shared" si="34"/>
        <v>686.12</v>
      </c>
      <c r="K35" s="19">
        <f t="shared" si="35"/>
        <v>676.6</v>
      </c>
      <c r="L35" s="19">
        <f t="shared" si="36"/>
        <v>667.675</v>
      </c>
    </row>
    <row r="36" spans="1:1">
      <c r="A36" s="5"/>
    </row>
    <row r="37" spans="2:3">
      <c r="B37" t="s">
        <v>18</v>
      </c>
      <c r="C37" s="6">
        <v>0.3859</v>
      </c>
    </row>
    <row r="39" spans="1:12">
      <c r="A39" s="1" t="s">
        <v>19</v>
      </c>
      <c r="B39" s="3" t="s">
        <v>9</v>
      </c>
      <c r="C39" s="7">
        <f t="shared" ref="C39:H39" si="40">(C27+C32)*0.17</f>
        <v>0</v>
      </c>
      <c r="D39" s="7">
        <f t="shared" si="40"/>
        <v>0</v>
      </c>
      <c r="E39" s="7">
        <f t="shared" si="40"/>
        <v>0</v>
      </c>
      <c r="F39" s="7">
        <f t="shared" si="40"/>
        <v>0</v>
      </c>
      <c r="G39" s="7">
        <f t="shared" si="40"/>
        <v>0</v>
      </c>
      <c r="H39" s="7">
        <f t="shared" si="40"/>
        <v>0</v>
      </c>
      <c r="I39" s="19">
        <f t="shared" ref="I39:I42" si="41">(C39+F39)/2</f>
        <v>0</v>
      </c>
      <c r="J39" s="19">
        <f t="shared" ref="J39:J42" si="42">(D39+G39)/2</f>
        <v>0</v>
      </c>
      <c r="K39" s="19">
        <f t="shared" ref="K39:K42" si="43">(E39+H39)/2</f>
        <v>0</v>
      </c>
      <c r="L39" s="19">
        <f t="shared" ref="L39:L42" si="44">(I39+J39+K39)/3</f>
        <v>0</v>
      </c>
    </row>
    <row r="40" spans="1:12">
      <c r="A40" s="1"/>
      <c r="B40" s="3" t="s">
        <v>10</v>
      </c>
      <c r="C40" s="8">
        <f>(C28+C33)*0.39</f>
        <v>1268.514</v>
      </c>
      <c r="D40" s="8">
        <f t="shared" ref="C40:H40" si="45">(D28+D33)*0.39</f>
        <v>1145.313</v>
      </c>
      <c r="E40" s="8">
        <f t="shared" si="45"/>
        <v>1327.833</v>
      </c>
      <c r="F40" s="8">
        <f t="shared" si="45"/>
        <v>1213.758</v>
      </c>
      <c r="G40" s="8">
        <f t="shared" si="45"/>
        <v>1373.463</v>
      </c>
      <c r="H40" s="8">
        <f t="shared" si="45"/>
        <v>1309.581</v>
      </c>
      <c r="I40" s="19">
        <f t="shared" si="41"/>
        <v>1241.136</v>
      </c>
      <c r="J40" s="19">
        <f t="shared" si="42"/>
        <v>1259.388</v>
      </c>
      <c r="K40" s="19">
        <f t="shared" si="43"/>
        <v>1318.707</v>
      </c>
      <c r="L40" s="19">
        <f t="shared" si="44"/>
        <v>1273.077</v>
      </c>
    </row>
    <row r="41" spans="1:12">
      <c r="A41" s="1"/>
      <c r="B41" s="3" t="s">
        <v>11</v>
      </c>
      <c r="C41" s="8">
        <f t="shared" ref="C41:H41" si="46">(C29+C34)*0.39</f>
        <v>1743.9786</v>
      </c>
      <c r="D41" s="8">
        <f t="shared" si="46"/>
        <v>1551.42</v>
      </c>
      <c r="E41" s="8">
        <f t="shared" si="46"/>
        <v>1650.8934</v>
      </c>
      <c r="F41" s="8">
        <f t="shared" si="46"/>
        <v>1564.1964</v>
      </c>
      <c r="G41" s="8">
        <f t="shared" si="46"/>
        <v>1808.7732</v>
      </c>
      <c r="H41" s="8">
        <f t="shared" si="46"/>
        <v>1704.7368</v>
      </c>
      <c r="I41" s="19">
        <f t="shared" si="41"/>
        <v>1654.0875</v>
      </c>
      <c r="J41" s="19">
        <f t="shared" si="42"/>
        <v>1680.0966</v>
      </c>
      <c r="K41" s="19">
        <f t="shared" si="43"/>
        <v>1677.8151</v>
      </c>
      <c r="L41" s="19">
        <f t="shared" si="44"/>
        <v>1670.6664</v>
      </c>
    </row>
    <row r="42" spans="1:12">
      <c r="A42" s="1"/>
      <c r="B42" s="3" t="s">
        <v>12</v>
      </c>
      <c r="C42" s="8">
        <f t="shared" ref="C42:H42" si="47">(C30+C35)*0.39</f>
        <v>1691.9604</v>
      </c>
      <c r="D42" s="8">
        <f t="shared" si="47"/>
        <v>1785.9582</v>
      </c>
      <c r="E42" s="8">
        <f t="shared" si="47"/>
        <v>1866.267</v>
      </c>
      <c r="F42" s="8">
        <f t="shared" si="47"/>
        <v>1745.3475</v>
      </c>
      <c r="G42" s="8">
        <f t="shared" si="47"/>
        <v>1897.2954</v>
      </c>
      <c r="H42" s="8">
        <f t="shared" si="47"/>
        <v>1765.881</v>
      </c>
      <c r="I42" s="19">
        <f t="shared" si="41"/>
        <v>1718.65395</v>
      </c>
      <c r="J42" s="19">
        <f t="shared" si="42"/>
        <v>1841.6268</v>
      </c>
      <c r="K42" s="19">
        <f t="shared" si="43"/>
        <v>1816.074</v>
      </c>
      <c r="L42" s="19">
        <f t="shared" si="44"/>
        <v>1792.11825</v>
      </c>
    </row>
    <row r="43" spans="2:12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</row>
    <row r="44" ht="14.75"/>
    <row r="45" ht="14.75" spans="1:9">
      <c r="A45" s="9" t="s">
        <v>20</v>
      </c>
      <c r="B45" s="9" t="s">
        <v>21</v>
      </c>
      <c r="C45" s="9" t="s">
        <v>22</v>
      </c>
      <c r="D45" s="9" t="s">
        <v>23</v>
      </c>
      <c r="E45" s="9" t="s">
        <v>24</v>
      </c>
      <c r="F45" s="9" t="s">
        <v>25</v>
      </c>
      <c r="G45" s="9" t="s">
        <v>26</v>
      </c>
      <c r="H45" s="9" t="s">
        <v>27</v>
      </c>
      <c r="I45" t="s">
        <v>28</v>
      </c>
    </row>
    <row r="46" spans="1:11">
      <c r="A46" s="10">
        <v>1531</v>
      </c>
      <c r="B46" s="10">
        <v>18</v>
      </c>
      <c r="C46" s="10">
        <v>73</v>
      </c>
      <c r="D46" s="10">
        <v>476</v>
      </c>
      <c r="E46" s="10">
        <v>1048</v>
      </c>
      <c r="F46" s="10">
        <v>462</v>
      </c>
      <c r="G46" s="11">
        <v>5863</v>
      </c>
      <c r="H46" s="12">
        <v>260</v>
      </c>
      <c r="I46" s="12">
        <v>9731</v>
      </c>
      <c r="J46" s="12"/>
      <c r="K46" s="12"/>
    </row>
    <row r="47" spans="1:11">
      <c r="A47" s="13">
        <v>1301</v>
      </c>
      <c r="B47" s="13">
        <v>18</v>
      </c>
      <c r="C47" s="13">
        <v>73</v>
      </c>
      <c r="D47" s="13">
        <v>476</v>
      </c>
      <c r="E47" s="13">
        <v>1048</v>
      </c>
      <c r="F47" s="13">
        <v>462</v>
      </c>
      <c r="G47" s="14">
        <v>16037</v>
      </c>
      <c r="H47" s="14">
        <v>169</v>
      </c>
      <c r="I47" s="14">
        <v>19584</v>
      </c>
      <c r="J47" s="14"/>
      <c r="K47" s="14"/>
    </row>
    <row r="48" spans="1:11">
      <c r="A48" s="13">
        <v>1206</v>
      </c>
      <c r="B48" s="13">
        <v>18</v>
      </c>
      <c r="C48" s="13">
        <v>73</v>
      </c>
      <c r="D48" s="13">
        <v>476</v>
      </c>
      <c r="E48" s="13">
        <v>1048</v>
      </c>
      <c r="F48" s="13">
        <v>462</v>
      </c>
      <c r="G48" s="14">
        <v>7164</v>
      </c>
      <c r="H48" s="14">
        <v>189</v>
      </c>
      <c r="I48" s="14">
        <v>10636</v>
      </c>
      <c r="J48" s="14"/>
      <c r="K48" s="14"/>
    </row>
    <row r="49" ht="14.75" spans="1:11">
      <c r="A49" s="15">
        <v>1110</v>
      </c>
      <c r="B49" s="15">
        <v>18</v>
      </c>
      <c r="C49" s="15">
        <v>73</v>
      </c>
      <c r="D49" s="15">
        <v>476</v>
      </c>
      <c r="E49" s="15">
        <v>1048</v>
      </c>
      <c r="F49" s="15">
        <v>462</v>
      </c>
      <c r="G49" s="16">
        <v>13577</v>
      </c>
      <c r="H49" s="16">
        <v>261</v>
      </c>
      <c r="I49" s="16">
        <v>17025</v>
      </c>
      <c r="J49" s="16"/>
      <c r="K49" s="16"/>
    </row>
    <row r="51" spans="1:9">
      <c r="A51" s="4">
        <f>A46/I46*100</f>
        <v>15.7332237180146</v>
      </c>
      <c r="B51" s="4">
        <f>B46/I46*100</f>
        <v>0.18497585037509</v>
      </c>
      <c r="C51" s="4">
        <f>C46/I46*100</f>
        <v>0.750179837632309</v>
      </c>
      <c r="D51" s="4">
        <f>D46/I46*100</f>
        <v>4.89158359880793</v>
      </c>
      <c r="E51" s="4">
        <f>E46/I46*100</f>
        <v>10.769705066283</v>
      </c>
      <c r="F51" s="4">
        <f>F46/I46*100</f>
        <v>4.74771349296064</v>
      </c>
      <c r="G51" s="4">
        <f>G46/I46*100</f>
        <v>60.2507450416196</v>
      </c>
      <c r="H51" s="4">
        <f>H46/I46*100</f>
        <v>2.67187339430685</v>
      </c>
      <c r="I51" s="4"/>
    </row>
    <row r="52" spans="1:8">
      <c r="A52" s="4">
        <f>A47/I47*100</f>
        <v>6.64317810457516</v>
      </c>
      <c r="B52" s="4">
        <f>B47/I47*100</f>
        <v>0.0919117647058823</v>
      </c>
      <c r="C52" s="4">
        <f>C47/I47*100</f>
        <v>0.372753267973856</v>
      </c>
      <c r="D52" s="4">
        <f>D47/I47*100</f>
        <v>2.43055555555556</v>
      </c>
      <c r="E52" s="4">
        <f>E47/I47*100</f>
        <v>5.35130718954248</v>
      </c>
      <c r="F52" s="4">
        <f>F47/I47*100</f>
        <v>2.35906862745098</v>
      </c>
      <c r="G52" s="4">
        <f>G47/I47*100</f>
        <v>81.8882761437908</v>
      </c>
      <c r="H52" s="4">
        <f>H47/I47*100</f>
        <v>0.862949346405229</v>
      </c>
    </row>
    <row r="53" spans="1:8">
      <c r="A53" s="4">
        <f>A48/I48*100</f>
        <v>11.3388491914253</v>
      </c>
      <c r="B53" s="4">
        <f>B48/I48*100</f>
        <v>0.169236555095901</v>
      </c>
      <c r="C53" s="4">
        <f>C48/I48*100</f>
        <v>0.686348251222264</v>
      </c>
      <c r="D53" s="4">
        <f>D48/I48*100</f>
        <v>4.47536667920271</v>
      </c>
      <c r="E53" s="4">
        <f>E48/I48*100</f>
        <v>9.85332831891689</v>
      </c>
      <c r="F53" s="4">
        <f>F48/I48*100</f>
        <v>4.34373824746145</v>
      </c>
      <c r="G53" s="4">
        <f>G48/I48*100</f>
        <v>67.3561489281685</v>
      </c>
      <c r="H53" s="4">
        <f>H48/I48*100</f>
        <v>1.77698382850696</v>
      </c>
    </row>
    <row r="54" ht="14.75" spans="1:8">
      <c r="A54" s="4">
        <f>A49/I49*100</f>
        <v>6.51982378854626</v>
      </c>
      <c r="B54" s="4">
        <f>B49/I49*100</f>
        <v>0.105726872246696</v>
      </c>
      <c r="C54" s="4">
        <f>C49/I49*100</f>
        <v>0.428781204111601</v>
      </c>
      <c r="D54" s="4">
        <f>D49/I49*100</f>
        <v>2.79588839941263</v>
      </c>
      <c r="E54" s="4">
        <f>E49/I49*100</f>
        <v>6.15565345080764</v>
      </c>
      <c r="F54" s="4">
        <f>F49/I49*100</f>
        <v>2.7136563876652</v>
      </c>
      <c r="G54" s="4">
        <f>G49/I49*100</f>
        <v>79.7474302496329</v>
      </c>
      <c r="H54" s="4">
        <f>H49/I49*100</f>
        <v>1.53303964757709</v>
      </c>
    </row>
    <row r="55" spans="1:8">
      <c r="A55" s="10">
        <v>1531</v>
      </c>
      <c r="B55" s="10">
        <v>18</v>
      </c>
      <c r="C55" s="10">
        <v>73</v>
      </c>
      <c r="D55" s="10">
        <v>476</v>
      </c>
      <c r="E55" s="10">
        <v>1048</v>
      </c>
      <c r="F55" s="10">
        <v>462</v>
      </c>
      <c r="G55">
        <f>SUM(A55:F55)</f>
        <v>3608</v>
      </c>
      <c r="H55" s="17">
        <f>G55/I46</f>
        <v>0.370773815640736</v>
      </c>
    </row>
    <row r="56" spans="1:8">
      <c r="A56" s="13">
        <v>1301</v>
      </c>
      <c r="B56" s="13">
        <v>18</v>
      </c>
      <c r="C56" s="13">
        <v>73</v>
      </c>
      <c r="D56" s="13">
        <v>476</v>
      </c>
      <c r="E56" s="13">
        <v>1048</v>
      </c>
      <c r="F56" s="13">
        <v>462</v>
      </c>
      <c r="G56">
        <f>SUM(A56:F56)</f>
        <v>3378</v>
      </c>
      <c r="H56" s="17">
        <f>G56/I47</f>
        <v>0.172487745098039</v>
      </c>
    </row>
    <row r="57" spans="1:8">
      <c r="A57" s="13">
        <v>1206</v>
      </c>
      <c r="B57" s="13">
        <v>18</v>
      </c>
      <c r="C57" s="13">
        <v>73</v>
      </c>
      <c r="D57" s="13">
        <v>476</v>
      </c>
      <c r="E57" s="13">
        <v>1048</v>
      </c>
      <c r="F57" s="13">
        <v>462</v>
      </c>
      <c r="G57">
        <f>SUM(A57:F57)</f>
        <v>3283</v>
      </c>
      <c r="H57" s="17">
        <f>G57/I48</f>
        <v>0.308668672433246</v>
      </c>
    </row>
    <row r="58" ht="14.75" spans="1:8">
      <c r="A58" s="15">
        <v>1110</v>
      </c>
      <c r="B58" s="15">
        <v>18</v>
      </c>
      <c r="C58" s="15">
        <v>73</v>
      </c>
      <c r="D58" s="15">
        <v>476</v>
      </c>
      <c r="E58" s="15">
        <v>1048</v>
      </c>
      <c r="F58" s="15">
        <v>462</v>
      </c>
      <c r="G58">
        <f>SUM(A58:F58)</f>
        <v>3187</v>
      </c>
      <c r="H58" s="17">
        <f>G58/I49</f>
        <v>0.1871953010279</v>
      </c>
    </row>
    <row r="59" spans="1:1">
      <c r="A59" s="4"/>
    </row>
    <row r="60" spans="1:7">
      <c r="A60" s="18" t="s">
        <v>29</v>
      </c>
      <c r="B60" s="1" t="s">
        <v>0</v>
      </c>
      <c r="C60" s="1"/>
      <c r="D60" s="1"/>
      <c r="E60" s="1" t="s">
        <v>1</v>
      </c>
      <c r="F60" s="1"/>
      <c r="G60" s="1"/>
    </row>
    <row r="61" spans="1:7">
      <c r="A61" t="s">
        <v>30</v>
      </c>
      <c r="B61" t="s">
        <v>2</v>
      </c>
      <c r="C61" t="s">
        <v>3</v>
      </c>
      <c r="D61" t="s">
        <v>4</v>
      </c>
      <c r="E61" t="s">
        <v>2</v>
      </c>
      <c r="F61" t="s">
        <v>3</v>
      </c>
      <c r="G61" t="s">
        <v>4</v>
      </c>
    </row>
    <row r="62" spans="1:11">
      <c r="A62" s="3" t="s">
        <v>9</v>
      </c>
      <c r="B62" s="4">
        <f t="shared" ref="B62:G62" si="48">(C3+C9+C15+C21)*0.4*44/12</f>
        <v>30803.8226619552</v>
      </c>
      <c r="C62" s="4">
        <f t="shared" si="48"/>
        <v>30371.7291872792</v>
      </c>
      <c r="D62" s="4">
        <f t="shared" si="48"/>
        <v>31205.6292108363</v>
      </c>
      <c r="E62" s="4">
        <f t="shared" si="48"/>
        <v>25683.3130742049</v>
      </c>
      <c r="F62" s="4">
        <f t="shared" si="48"/>
        <v>32709.8798586572</v>
      </c>
      <c r="G62" s="4">
        <f t="shared" si="48"/>
        <v>33477.1486454653</v>
      </c>
      <c r="H62" s="19">
        <f t="shared" ref="H62:H65" si="49">(B62+E62)/2</f>
        <v>28243.5678680801</v>
      </c>
      <c r="I62" s="19">
        <f t="shared" ref="I62:I65" si="50">(C62+F62)/2</f>
        <v>31540.8045229682</v>
      </c>
      <c r="J62" s="19">
        <f t="shared" ref="J62:J65" si="51">(D62+G62)/2</f>
        <v>32341.3889281508</v>
      </c>
      <c r="K62" s="19">
        <f t="shared" ref="K62:K65" si="52">(H62+I62+J62)/3</f>
        <v>30708.5871063997</v>
      </c>
    </row>
    <row r="63" spans="1:11">
      <c r="A63" s="3" t="s">
        <v>10</v>
      </c>
      <c r="B63" s="4">
        <f t="shared" ref="B63:G63" si="53">(C4+C10+C16+C22)*0.4*44/12</f>
        <v>30474.7047349823</v>
      </c>
      <c r="C63" s="4">
        <f t="shared" si="53"/>
        <v>31134.9597173145</v>
      </c>
      <c r="D63" s="4">
        <f t="shared" si="53"/>
        <v>33925.395147232</v>
      </c>
      <c r="E63" s="4">
        <f t="shared" si="53"/>
        <v>32588.732155477</v>
      </c>
      <c r="F63" s="4">
        <f t="shared" si="53"/>
        <v>35455.8944640754</v>
      </c>
      <c r="G63" s="4">
        <f t="shared" si="53"/>
        <v>38605.7347467609</v>
      </c>
      <c r="H63" s="19">
        <f t="shared" si="49"/>
        <v>31531.7184452297</v>
      </c>
      <c r="I63" s="19">
        <f t="shared" si="50"/>
        <v>33295.4270906949</v>
      </c>
      <c r="J63" s="19">
        <f t="shared" si="51"/>
        <v>36265.5649469965</v>
      </c>
      <c r="K63" s="19">
        <f t="shared" si="52"/>
        <v>33697.5701609737</v>
      </c>
    </row>
    <row r="64" spans="1:11">
      <c r="A64" s="3" t="s">
        <v>11</v>
      </c>
      <c r="B64" s="4">
        <f t="shared" ref="B64:G64" si="54">(C5+C11+C17+C23)*0.4*44/12</f>
        <v>29990.1139222615</v>
      </c>
      <c r="C64" s="4">
        <f t="shared" si="54"/>
        <v>34660.3578798587</v>
      </c>
      <c r="D64" s="4">
        <f t="shared" si="54"/>
        <v>32411.0488574794</v>
      </c>
      <c r="E64" s="4">
        <f t="shared" si="54"/>
        <v>34486.7128386337</v>
      </c>
      <c r="F64" s="4">
        <f t="shared" si="54"/>
        <v>37071.1971731449</v>
      </c>
      <c r="G64" s="4">
        <f t="shared" si="54"/>
        <v>35738.5724381625</v>
      </c>
      <c r="H64" s="19">
        <f t="shared" si="49"/>
        <v>32238.4133804476</v>
      </c>
      <c r="I64" s="19">
        <f t="shared" si="50"/>
        <v>35865.7775265018</v>
      </c>
      <c r="J64" s="19">
        <f t="shared" si="51"/>
        <v>34074.810647821</v>
      </c>
      <c r="K64" s="19">
        <f t="shared" si="52"/>
        <v>34059.6671849234</v>
      </c>
    </row>
    <row r="65" spans="1:11">
      <c r="A65" s="3" t="s">
        <v>12</v>
      </c>
      <c r="B65" s="4">
        <f t="shared" ref="B65:G65" si="55">(C6+C12+C18+C24)*0.4*44/12</f>
        <v>30830.0713309776</v>
      </c>
      <c r="C65" s="4">
        <f t="shared" si="55"/>
        <v>32491.8139929329</v>
      </c>
      <c r="D65" s="4">
        <f t="shared" si="55"/>
        <v>32491.8139929329</v>
      </c>
      <c r="E65" s="4">
        <f t="shared" si="55"/>
        <v>34769.3908127208</v>
      </c>
      <c r="F65" s="4">
        <f t="shared" si="55"/>
        <v>33331.771401649</v>
      </c>
      <c r="G65" s="4">
        <f t="shared" si="55"/>
        <v>32306.0541813899</v>
      </c>
      <c r="H65" s="19">
        <f t="shared" si="49"/>
        <v>32799.7310718492</v>
      </c>
      <c r="I65" s="19">
        <f t="shared" si="50"/>
        <v>32911.7926972909</v>
      </c>
      <c r="J65" s="19">
        <f t="shared" si="51"/>
        <v>32398.9340871614</v>
      </c>
      <c r="K65" s="19">
        <f t="shared" si="52"/>
        <v>32703.4859521005</v>
      </c>
    </row>
    <row r="66" spans="1:7">
      <c r="A66" s="18" t="s">
        <v>31</v>
      </c>
      <c r="B66" s="1" t="s">
        <v>0</v>
      </c>
      <c r="C66" s="1"/>
      <c r="D66" s="1"/>
      <c r="E66" s="1" t="s">
        <v>1</v>
      </c>
      <c r="F66" s="1"/>
      <c r="G66" s="1"/>
    </row>
    <row r="67" spans="1:11">
      <c r="A67" s="21" t="s">
        <v>9</v>
      </c>
      <c r="B67">
        <v>0</v>
      </c>
      <c r="C67" s="4">
        <v>0</v>
      </c>
      <c r="D67">
        <v>0</v>
      </c>
      <c r="E67">
        <v>0</v>
      </c>
      <c r="F67">
        <v>0</v>
      </c>
      <c r="G67">
        <v>0</v>
      </c>
      <c r="H67" s="19">
        <f t="shared" ref="H67:H70" si="56">(B67+E67)/2</f>
        <v>0</v>
      </c>
      <c r="I67" s="19">
        <f t="shared" ref="I67:I70" si="57">(C67+F67)/2</f>
        <v>0</v>
      </c>
      <c r="J67" s="19">
        <f t="shared" ref="J67:J70" si="58">(D67+G67)/2</f>
        <v>0</v>
      </c>
      <c r="K67" s="19">
        <f t="shared" ref="K67:K70" si="59">(H67+I67+J67)/3</f>
        <v>0</v>
      </c>
    </row>
    <row r="68" spans="1:11">
      <c r="A68" s="3" t="s">
        <v>10</v>
      </c>
      <c r="B68" s="4">
        <v>1268.514</v>
      </c>
      <c r="C68" s="4">
        <v>1145.313</v>
      </c>
      <c r="D68" s="4">
        <v>1327.833</v>
      </c>
      <c r="E68" s="4">
        <v>1213.758</v>
      </c>
      <c r="F68" s="4">
        <v>1373.463</v>
      </c>
      <c r="G68" s="4">
        <v>1309.581</v>
      </c>
      <c r="H68" s="19">
        <f t="shared" si="56"/>
        <v>1241.136</v>
      </c>
      <c r="I68" s="19">
        <f t="shared" si="57"/>
        <v>1259.388</v>
      </c>
      <c r="J68" s="19">
        <f t="shared" si="58"/>
        <v>1318.707</v>
      </c>
      <c r="K68" s="19">
        <f t="shared" si="59"/>
        <v>1273.077</v>
      </c>
    </row>
    <row r="69" spans="1:11">
      <c r="A69" s="3" t="s">
        <v>11</v>
      </c>
      <c r="B69" s="4">
        <v>1743.9786</v>
      </c>
      <c r="C69" s="4">
        <v>1551.42</v>
      </c>
      <c r="D69" s="4">
        <v>1650.8934</v>
      </c>
      <c r="E69" s="4">
        <v>1564.1964</v>
      </c>
      <c r="F69" s="4">
        <v>1808.7732</v>
      </c>
      <c r="G69" s="4">
        <v>1704.7368</v>
      </c>
      <c r="H69" s="19">
        <f t="shared" si="56"/>
        <v>1654.0875</v>
      </c>
      <c r="I69" s="19">
        <f t="shared" si="57"/>
        <v>1680.0966</v>
      </c>
      <c r="J69" s="19">
        <f t="shared" si="58"/>
        <v>1677.8151</v>
      </c>
      <c r="K69" s="19">
        <f t="shared" si="59"/>
        <v>1670.6664</v>
      </c>
    </row>
    <row r="70" spans="1:11">
      <c r="A70" s="3" t="s">
        <v>12</v>
      </c>
      <c r="B70" s="4">
        <v>1691.9604</v>
      </c>
      <c r="C70" s="4">
        <v>1785.9582</v>
      </c>
      <c r="D70" s="4">
        <v>1866.267</v>
      </c>
      <c r="E70" s="4">
        <v>1745.3475</v>
      </c>
      <c r="F70" s="4">
        <v>1897.2954</v>
      </c>
      <c r="G70" s="4">
        <v>1765.881</v>
      </c>
      <c r="H70" s="19">
        <f t="shared" si="56"/>
        <v>1718.65395</v>
      </c>
      <c r="I70" s="19">
        <f t="shared" si="57"/>
        <v>1841.6268</v>
      </c>
      <c r="J70" s="19">
        <f t="shared" si="58"/>
        <v>1816.074</v>
      </c>
      <c r="K70" s="19">
        <f t="shared" si="59"/>
        <v>1792.11825</v>
      </c>
    </row>
    <row r="71" spans="3:3">
      <c r="C71" s="4"/>
    </row>
    <row r="72" spans="1:7">
      <c r="A72" s="22" t="s">
        <v>32</v>
      </c>
      <c r="B72" s="1" t="s">
        <v>0</v>
      </c>
      <c r="C72" s="1"/>
      <c r="D72" s="1"/>
      <c r="E72" s="1" t="s">
        <v>1</v>
      </c>
      <c r="F72" s="1"/>
      <c r="G72" s="1"/>
    </row>
    <row r="73" spans="1:11">
      <c r="A73" s="21" t="s">
        <v>9</v>
      </c>
      <c r="B73" s="4">
        <f>B62+B68</f>
        <v>32072.3366619552</v>
      </c>
      <c r="C73" s="4">
        <f t="shared" ref="B73:G73" si="60">C62+C68</f>
        <v>31517.0421872792</v>
      </c>
      <c r="D73" s="4">
        <f t="shared" si="60"/>
        <v>32533.4622108363</v>
      </c>
      <c r="E73" s="4">
        <f t="shared" si="60"/>
        <v>26897.0710742049</v>
      </c>
      <c r="F73" s="4">
        <f t="shared" si="60"/>
        <v>34083.3428586572</v>
      </c>
      <c r="G73" s="4">
        <f t="shared" si="60"/>
        <v>34786.7296454653</v>
      </c>
      <c r="H73" s="19">
        <f t="shared" ref="H73:H76" si="61">(B73+E73)/2</f>
        <v>29484.7038680801</v>
      </c>
      <c r="I73" s="19">
        <f t="shared" ref="I73:I76" si="62">(C73+F73)/2</f>
        <v>32800.1925229682</v>
      </c>
      <c r="J73" s="19">
        <f t="shared" ref="J73:J76" si="63">(D73+G73)/2</f>
        <v>33660.0959281508</v>
      </c>
      <c r="K73" s="19">
        <f t="shared" ref="K73:K76" si="64">(H73+I73+J73)/3</f>
        <v>31981.6641063997</v>
      </c>
    </row>
    <row r="74" spans="1:11">
      <c r="A74" s="3" t="s">
        <v>10</v>
      </c>
      <c r="B74" s="4">
        <f t="shared" ref="B74:G74" si="65">B63+B69</f>
        <v>32218.6833349823</v>
      </c>
      <c r="C74" s="4">
        <f t="shared" si="65"/>
        <v>32686.3797173145</v>
      </c>
      <c r="D74" s="4">
        <f t="shared" si="65"/>
        <v>35576.288547232</v>
      </c>
      <c r="E74" s="4">
        <f t="shared" si="65"/>
        <v>34152.928555477</v>
      </c>
      <c r="F74" s="4">
        <f t="shared" si="65"/>
        <v>37264.6676640754</v>
      </c>
      <c r="G74" s="4">
        <f t="shared" si="65"/>
        <v>40310.4715467609</v>
      </c>
      <c r="H74" s="19">
        <f t="shared" si="61"/>
        <v>33185.8059452297</v>
      </c>
      <c r="I74" s="19">
        <f t="shared" si="62"/>
        <v>34975.5236906949</v>
      </c>
      <c r="J74" s="19">
        <f t="shared" si="63"/>
        <v>37943.3800469965</v>
      </c>
      <c r="K74" s="19">
        <f t="shared" si="64"/>
        <v>35368.2365609737</v>
      </c>
    </row>
    <row r="75" spans="1:11">
      <c r="A75" s="3" t="s">
        <v>11</v>
      </c>
      <c r="B75" s="4">
        <f t="shared" ref="B75:G75" si="66">B64+B70</f>
        <v>31682.0743222615</v>
      </c>
      <c r="C75" s="4">
        <f t="shared" si="66"/>
        <v>36446.3160798587</v>
      </c>
      <c r="D75" s="4">
        <f t="shared" si="66"/>
        <v>34277.3158574794</v>
      </c>
      <c r="E75" s="4">
        <f t="shared" si="66"/>
        <v>36232.0603386337</v>
      </c>
      <c r="F75" s="4">
        <f t="shared" si="66"/>
        <v>38968.4925731449</v>
      </c>
      <c r="G75" s="4">
        <f t="shared" si="66"/>
        <v>37504.4534381625</v>
      </c>
      <c r="H75" s="19">
        <f t="shared" si="61"/>
        <v>33957.0673304476</v>
      </c>
      <c r="I75" s="19">
        <f t="shared" si="62"/>
        <v>37707.4043265018</v>
      </c>
      <c r="J75" s="19">
        <f t="shared" si="63"/>
        <v>35890.884647821</v>
      </c>
      <c r="K75" s="19">
        <f t="shared" si="64"/>
        <v>35851.7854349234</v>
      </c>
    </row>
    <row r="76" spans="1:11">
      <c r="A76" s="3" t="s">
        <v>12</v>
      </c>
      <c r="B76" s="4">
        <f t="shared" ref="B76:G76" si="67">B65+B71</f>
        <v>30830.0713309776</v>
      </c>
      <c r="C76" s="4">
        <f t="shared" si="67"/>
        <v>32491.8139929329</v>
      </c>
      <c r="D76" s="4">
        <f t="shared" si="67"/>
        <v>32491.8139929329</v>
      </c>
      <c r="E76" s="4">
        <f t="shared" si="67"/>
        <v>34769.3908127208</v>
      </c>
      <c r="F76" s="4">
        <f t="shared" si="67"/>
        <v>33331.771401649</v>
      </c>
      <c r="G76" s="4">
        <f t="shared" si="67"/>
        <v>32306.0541813899</v>
      </c>
      <c r="H76" s="19">
        <f t="shared" si="61"/>
        <v>32799.7310718492</v>
      </c>
      <c r="I76" s="19">
        <f t="shared" si="62"/>
        <v>32911.7926972909</v>
      </c>
      <c r="J76" s="19">
        <f t="shared" si="63"/>
        <v>32398.9340871614</v>
      </c>
      <c r="K76" s="19">
        <f t="shared" si="64"/>
        <v>32703.4859521005</v>
      </c>
    </row>
    <row r="77" spans="2:7">
      <c r="B77" s="1" t="s">
        <v>0</v>
      </c>
      <c r="C77" s="1"/>
      <c r="D77" s="1"/>
      <c r="E77" s="1" t="s">
        <v>1</v>
      </c>
      <c r="F77" s="1"/>
      <c r="G77" s="1"/>
    </row>
    <row r="78" spans="1:7">
      <c r="A78" s="22" t="s">
        <v>33</v>
      </c>
      <c r="B78" t="s">
        <v>2</v>
      </c>
      <c r="C78" t="s">
        <v>3</v>
      </c>
      <c r="D78" t="s">
        <v>4</v>
      </c>
      <c r="E78" t="s">
        <v>2</v>
      </c>
      <c r="F78" t="s">
        <v>3</v>
      </c>
      <c r="G78" t="s">
        <v>4</v>
      </c>
    </row>
    <row r="79" spans="1:11">
      <c r="A79" s="21" t="s">
        <v>9</v>
      </c>
      <c r="B79" s="23">
        <v>97.5652098230472</v>
      </c>
      <c r="C79" s="23">
        <v>83.9678418807344</v>
      </c>
      <c r="D79" s="23">
        <v>44.7072773887469</v>
      </c>
      <c r="E79" s="23">
        <v>461.274876375333</v>
      </c>
      <c r="F79" s="23">
        <v>480.09847559084</v>
      </c>
      <c r="G79" s="23">
        <v>390.835165215941</v>
      </c>
      <c r="H79" s="19">
        <f t="shared" ref="H79:H82" si="68">(B79+E79)/2</f>
        <v>279.42004309919</v>
      </c>
      <c r="I79" s="19">
        <f t="shared" ref="I79:I82" si="69">(C79+F79)/2</f>
        <v>282.033158735787</v>
      </c>
      <c r="J79" s="19">
        <f>(D79+G79)/2</f>
        <v>217.771221302344</v>
      </c>
      <c r="K79" s="19">
        <f t="shared" ref="K79:K82" si="70">(H79+I79+J79)/3</f>
        <v>259.741474379107</v>
      </c>
    </row>
    <row r="80" spans="1:11">
      <c r="A80" s="3" t="s">
        <v>10</v>
      </c>
      <c r="B80" s="24">
        <v>134.408068688264</v>
      </c>
      <c r="C80" s="24">
        <v>105.42385456901</v>
      </c>
      <c r="D80" s="24">
        <v>86.4866081296542</v>
      </c>
      <c r="E80" s="24">
        <v>287.461985914353</v>
      </c>
      <c r="F80" s="24">
        <v>349.626190492301</v>
      </c>
      <c r="G80" s="24">
        <v>52.8545412758258</v>
      </c>
      <c r="H80" s="19">
        <f t="shared" si="68"/>
        <v>210.935027301309</v>
      </c>
      <c r="I80" s="19">
        <f t="shared" si="69"/>
        <v>227.525022530656</v>
      </c>
      <c r="J80" s="19">
        <f>(D80+G80)/2</f>
        <v>69.67057470274</v>
      </c>
      <c r="K80" s="19">
        <f t="shared" si="70"/>
        <v>169.376874844902</v>
      </c>
    </row>
    <row r="81" spans="1:11">
      <c r="A81" s="3" t="s">
        <v>11</v>
      </c>
      <c r="B81" s="24">
        <v>208.177852500108</v>
      </c>
      <c r="C81" s="24">
        <v>235.387833061562</v>
      </c>
      <c r="D81" s="24">
        <v>250.368744593352</v>
      </c>
      <c r="E81" s="24">
        <v>189.281219373709</v>
      </c>
      <c r="F81" s="24">
        <v>111.108819912903</v>
      </c>
      <c r="G81" s="24">
        <v>141.250723921489</v>
      </c>
      <c r="H81" s="19">
        <f t="shared" si="68"/>
        <v>198.729535936909</v>
      </c>
      <c r="I81" s="19">
        <f t="shared" si="69"/>
        <v>173.248326487233</v>
      </c>
      <c r="J81" s="19">
        <f>(D81+G81)/2</f>
        <v>195.809734257421</v>
      </c>
      <c r="K81" s="19">
        <f t="shared" si="70"/>
        <v>189.262532227188</v>
      </c>
    </row>
    <row r="82" spans="1:11">
      <c r="A82" s="3" t="s">
        <v>12</v>
      </c>
      <c r="B82" s="24">
        <v>157.620695362038</v>
      </c>
      <c r="C82" s="24">
        <v>173.063062921686</v>
      </c>
      <c r="D82" s="24">
        <v>190.560859694999</v>
      </c>
      <c r="E82" s="24">
        <v>360.059273671711</v>
      </c>
      <c r="F82" s="24">
        <v>313.600594946053</v>
      </c>
      <c r="G82" s="24">
        <v>374.972318530116</v>
      </c>
      <c r="H82" s="19">
        <f t="shared" si="68"/>
        <v>258.839984516874</v>
      </c>
      <c r="I82" s="19">
        <f t="shared" si="69"/>
        <v>243.331828933869</v>
      </c>
      <c r="J82" s="19">
        <f>(D82+G82)/2</f>
        <v>282.766589112558</v>
      </c>
      <c r="K82" s="19">
        <f t="shared" si="70"/>
        <v>261.646134187767</v>
      </c>
    </row>
    <row r="83" spans="2:7">
      <c r="B83" s="1" t="s">
        <v>0</v>
      </c>
      <c r="C83" s="1"/>
      <c r="D83" s="1"/>
      <c r="E83" s="1" t="s">
        <v>1</v>
      </c>
      <c r="F83" s="1"/>
      <c r="G83" s="1"/>
    </row>
    <row r="84" spans="1:7">
      <c r="A84" s="22" t="s">
        <v>34</v>
      </c>
      <c r="B84" t="s">
        <v>2</v>
      </c>
      <c r="C84" t="s">
        <v>3</v>
      </c>
      <c r="D84" t="s">
        <v>4</v>
      </c>
      <c r="E84" t="s">
        <v>2</v>
      </c>
      <c r="F84" t="s">
        <v>3</v>
      </c>
      <c r="G84" t="s">
        <v>4</v>
      </c>
    </row>
    <row r="85" spans="1:11">
      <c r="A85" s="21" t="s">
        <v>9</v>
      </c>
      <c r="B85" s="23">
        <v>7569.22966984937</v>
      </c>
      <c r="C85" s="23">
        <v>6485.69828891517</v>
      </c>
      <c r="D85" s="23">
        <v>6669.10698390051</v>
      </c>
      <c r="E85" s="25">
        <v>4551.73607986013</v>
      </c>
      <c r="F85" s="25">
        <v>4589.78067513756</v>
      </c>
      <c r="G85" s="25">
        <v>5316.61198696802</v>
      </c>
      <c r="H85" s="19">
        <f t="shared" ref="H85:H88" si="71">(B85+E85)/2</f>
        <v>6060.48287485475</v>
      </c>
      <c r="I85" s="19">
        <f t="shared" ref="I85:I88" si="72">(C85+F85)/2</f>
        <v>5537.73948202637</v>
      </c>
      <c r="J85" s="19">
        <f t="shared" ref="J85:J88" si="73">(D85+G85)/2</f>
        <v>5992.85948543426</v>
      </c>
      <c r="K85" s="19">
        <f t="shared" ref="K85:K88" si="74">(H85+I85+J85)/3</f>
        <v>5863.69394743846</v>
      </c>
    </row>
    <row r="86" spans="1:11">
      <c r="A86" s="3" t="s">
        <v>10</v>
      </c>
      <c r="B86" s="24">
        <v>14643.1758877733</v>
      </c>
      <c r="C86" s="24">
        <v>17838.7608103968</v>
      </c>
      <c r="D86" s="24">
        <v>17382.8823565598</v>
      </c>
      <c r="E86" s="25">
        <v>13467.5654561446</v>
      </c>
      <c r="F86" s="25">
        <v>17093.6628412707</v>
      </c>
      <c r="G86" s="25">
        <v>15797.1661419943</v>
      </c>
      <c r="H86" s="19">
        <f t="shared" si="71"/>
        <v>14055.3706719589</v>
      </c>
      <c r="I86" s="19">
        <f t="shared" si="72"/>
        <v>17466.2118258338</v>
      </c>
      <c r="J86" s="19">
        <f t="shared" si="73"/>
        <v>16590.024249277</v>
      </c>
      <c r="K86" s="19">
        <f t="shared" si="74"/>
        <v>16037.2022490232</v>
      </c>
    </row>
    <row r="87" spans="1:11">
      <c r="A87" s="3" t="s">
        <v>11</v>
      </c>
      <c r="B87" s="24">
        <v>8473.1090787495</v>
      </c>
      <c r="C87" s="24">
        <v>6275.95835452991</v>
      </c>
      <c r="D87" s="24">
        <v>7535.45320346579</v>
      </c>
      <c r="E87" s="25">
        <v>6637.77674931787</v>
      </c>
      <c r="F87" s="25">
        <v>6745.69558876298</v>
      </c>
      <c r="G87" s="25">
        <v>7317.18007908038</v>
      </c>
      <c r="H87" s="19">
        <f t="shared" si="71"/>
        <v>7555.44291403369</v>
      </c>
      <c r="I87" s="19">
        <f t="shared" si="72"/>
        <v>6510.82697164645</v>
      </c>
      <c r="J87" s="19">
        <f t="shared" si="73"/>
        <v>7426.31664127308</v>
      </c>
      <c r="K87" s="19">
        <f t="shared" si="74"/>
        <v>7164.19550898441</v>
      </c>
    </row>
    <row r="88" spans="1:11">
      <c r="A88" s="3" t="s">
        <v>12</v>
      </c>
      <c r="B88" s="24">
        <v>11187.7794666386</v>
      </c>
      <c r="C88" s="24">
        <v>13037.1541836682</v>
      </c>
      <c r="D88" s="24">
        <v>11589.5535003627</v>
      </c>
      <c r="E88" s="25">
        <v>14662.091864579</v>
      </c>
      <c r="F88" s="25">
        <v>14821.2081992156</v>
      </c>
      <c r="G88" s="25">
        <v>16164.0648462779</v>
      </c>
      <c r="H88" s="19">
        <f t="shared" si="71"/>
        <v>12924.9356656088</v>
      </c>
      <c r="I88" s="19">
        <f t="shared" si="72"/>
        <v>13929.1811914419</v>
      </c>
      <c r="J88" s="19">
        <f t="shared" si="73"/>
        <v>13876.8091733203</v>
      </c>
      <c r="K88" s="19">
        <f t="shared" si="74"/>
        <v>13576.975343457</v>
      </c>
    </row>
    <row r="89" spans="2:7">
      <c r="B89" s="1" t="s">
        <v>0</v>
      </c>
      <c r="C89" s="1"/>
      <c r="D89" s="1"/>
      <c r="E89" s="1" t="s">
        <v>1</v>
      </c>
      <c r="F89" s="1"/>
      <c r="G89" s="1"/>
    </row>
    <row r="90" spans="1:7">
      <c r="A90" s="1" t="s">
        <v>35</v>
      </c>
      <c r="B90" t="s">
        <v>2</v>
      </c>
      <c r="C90" t="s">
        <v>3</v>
      </c>
      <c r="D90" t="s">
        <v>4</v>
      </c>
      <c r="E90" t="s">
        <v>2</v>
      </c>
      <c r="F90" t="s">
        <v>3</v>
      </c>
      <c r="G90" t="s">
        <v>4</v>
      </c>
    </row>
    <row r="91" spans="1:11">
      <c r="A91" s="21" t="s">
        <v>9</v>
      </c>
      <c r="B91" s="26">
        <v>22747.9482029119</v>
      </c>
      <c r="C91" s="26">
        <v>22771.3570845514</v>
      </c>
      <c r="D91" s="26">
        <v>22565.8042745139</v>
      </c>
      <c r="E91" s="26">
        <v>10514.2394644848</v>
      </c>
      <c r="F91" s="26">
        <v>10641.9749808826</v>
      </c>
      <c r="G91" s="26">
        <v>11922.6886486484</v>
      </c>
      <c r="H91" s="19">
        <f t="shared" ref="H91:H94" si="75">(B91+E91)/2</f>
        <v>16631.0938336983</v>
      </c>
      <c r="I91" s="19">
        <f t="shared" ref="I91:I94" si="76">(C91+F91)/2</f>
        <v>16706.666032717</v>
      </c>
      <c r="J91" s="19">
        <f t="shared" ref="J91:J94" si="77">(D91+G91)/2</f>
        <v>17244.2464615811</v>
      </c>
      <c r="K91" s="19">
        <f t="shared" ref="K91:K94" si="78">(H91+I91+J91)/3</f>
        <v>16860.6687759988</v>
      </c>
    </row>
    <row r="92" spans="1:11">
      <c r="A92" s="3" t="s">
        <v>10</v>
      </c>
      <c r="B92" s="26">
        <v>26689.07397956</v>
      </c>
      <c r="C92" s="26">
        <v>24909.7465467083</v>
      </c>
      <c r="D92" s="26">
        <v>30951.2558936392</v>
      </c>
      <c r="E92" s="27">
        <v>14729.8694706507</v>
      </c>
      <c r="F92">
        <v>13427.1888831158</v>
      </c>
      <c r="G92" s="4">
        <v>16555.1647989888</v>
      </c>
      <c r="H92" s="19">
        <f t="shared" si="75"/>
        <v>20709.4717251053</v>
      </c>
      <c r="I92" s="19">
        <f t="shared" si="76"/>
        <v>19168.467714912</v>
      </c>
      <c r="J92" s="19">
        <f t="shared" si="77"/>
        <v>23753.210346314</v>
      </c>
      <c r="K92" s="19">
        <f t="shared" si="78"/>
        <v>21210.3832621105</v>
      </c>
    </row>
    <row r="93" spans="1:11">
      <c r="A93" s="3" t="s">
        <v>11</v>
      </c>
      <c r="B93" s="26">
        <v>27813.6248962578</v>
      </c>
      <c r="C93" s="26">
        <v>31913.8006487055</v>
      </c>
      <c r="D93" s="26">
        <v>28102.1572547502</v>
      </c>
      <c r="E93" s="27">
        <v>13101.3111774377</v>
      </c>
      <c r="F93">
        <v>14175.9809922989</v>
      </c>
      <c r="G93" s="4">
        <v>14788.991263095</v>
      </c>
      <c r="H93" s="19">
        <f t="shared" si="75"/>
        <v>20457.4680368477</v>
      </c>
      <c r="I93" s="19">
        <f t="shared" si="76"/>
        <v>23044.8908205022</v>
      </c>
      <c r="J93" s="19">
        <f t="shared" si="77"/>
        <v>21445.5742589226</v>
      </c>
      <c r="K93" s="19">
        <f t="shared" si="78"/>
        <v>21649.3110387575</v>
      </c>
    </row>
    <row r="94" spans="1:11">
      <c r="A94" s="3" t="s">
        <v>12</v>
      </c>
      <c r="B94" s="26">
        <v>23764.747589181</v>
      </c>
      <c r="C94" s="26">
        <v>24684.9589788382</v>
      </c>
      <c r="D94" s="26">
        <v>27116.9749132309</v>
      </c>
      <c r="E94" s="27">
        <v>13311.4453305842</v>
      </c>
      <c r="F94">
        <v>13540.85175238</v>
      </c>
      <c r="G94" s="4">
        <v>16248.6273486506</v>
      </c>
      <c r="H94" s="19">
        <f t="shared" si="75"/>
        <v>18538.0964598826</v>
      </c>
      <c r="I94" s="19">
        <f t="shared" si="76"/>
        <v>19112.9053656091</v>
      </c>
      <c r="J94" s="19">
        <f t="shared" si="77"/>
        <v>21682.8011309408</v>
      </c>
      <c r="K94" s="19">
        <f t="shared" si="78"/>
        <v>19777.9343188108</v>
      </c>
    </row>
    <row r="95" ht="14.75" spans="1:1">
      <c r="A95" s="22" t="s">
        <v>36</v>
      </c>
    </row>
    <row r="96" ht="14.75" spans="2:7">
      <c r="B96" s="9" t="s">
        <v>20</v>
      </c>
      <c r="C96" s="9" t="s">
        <v>21</v>
      </c>
      <c r="D96" s="9" t="s">
        <v>22</v>
      </c>
      <c r="E96" s="9" t="s">
        <v>23</v>
      </c>
      <c r="F96" s="9" t="s">
        <v>24</v>
      </c>
      <c r="G96" s="9" t="s">
        <v>25</v>
      </c>
    </row>
    <row r="97" spans="1:8">
      <c r="A97" s="21" t="s">
        <v>9</v>
      </c>
      <c r="B97" s="13">
        <v>1531</v>
      </c>
      <c r="C97" s="13">
        <v>18</v>
      </c>
      <c r="D97" s="13">
        <v>73</v>
      </c>
      <c r="E97" s="13">
        <v>476</v>
      </c>
      <c r="F97" s="13">
        <v>1048</v>
      </c>
      <c r="G97" s="13">
        <v>462</v>
      </c>
      <c r="H97">
        <f>SUM(B97:G97)</f>
        <v>3608</v>
      </c>
    </row>
    <row r="98" spans="1:8">
      <c r="A98" s="3" t="s">
        <v>10</v>
      </c>
      <c r="B98" s="13">
        <v>1301</v>
      </c>
      <c r="C98" s="13">
        <v>18</v>
      </c>
      <c r="D98" s="13">
        <v>73</v>
      </c>
      <c r="E98" s="13">
        <v>476</v>
      </c>
      <c r="F98" s="13">
        <v>1048</v>
      </c>
      <c r="G98" s="13">
        <v>462</v>
      </c>
      <c r="H98">
        <f>SUM(B98:G98)</f>
        <v>3378</v>
      </c>
    </row>
    <row r="99" spans="1:8">
      <c r="A99" s="3" t="s">
        <v>11</v>
      </c>
      <c r="B99" s="13">
        <v>1206</v>
      </c>
      <c r="C99" s="13">
        <v>18</v>
      </c>
      <c r="D99" s="13">
        <v>73</v>
      </c>
      <c r="E99" s="13">
        <v>476</v>
      </c>
      <c r="F99" s="13">
        <v>1048</v>
      </c>
      <c r="G99" s="13">
        <v>462</v>
      </c>
      <c r="H99">
        <f>SUM(B99:G99)</f>
        <v>3283</v>
      </c>
    </row>
    <row r="100" ht="14.75" spans="1:8">
      <c r="A100" s="3" t="s">
        <v>12</v>
      </c>
      <c r="B100" s="15">
        <v>1110</v>
      </c>
      <c r="C100" s="15">
        <v>18</v>
      </c>
      <c r="D100" s="15">
        <v>73</v>
      </c>
      <c r="E100" s="15">
        <v>476</v>
      </c>
      <c r="F100" s="15">
        <v>1048</v>
      </c>
      <c r="G100" s="15">
        <v>462</v>
      </c>
      <c r="H100">
        <f>SUM(B100:G100)</f>
        <v>3187</v>
      </c>
    </row>
    <row r="102" spans="1:7">
      <c r="A102" s="22" t="s">
        <v>37</v>
      </c>
      <c r="B102" s="1" t="s">
        <v>0</v>
      </c>
      <c r="C102" s="1"/>
      <c r="D102" s="1"/>
      <c r="E102" s="1" t="s">
        <v>1</v>
      </c>
      <c r="F102" s="1"/>
      <c r="G102" s="1"/>
    </row>
    <row r="103" spans="1:11">
      <c r="A103" s="21" t="s">
        <v>9</v>
      </c>
      <c r="B103" s="4">
        <f>(B79+B85+H97)</f>
        <v>11274.7948796724</v>
      </c>
      <c r="C103" s="4">
        <f>(C79+C85+H97)</f>
        <v>10177.6661307959</v>
      </c>
      <c r="D103" s="4">
        <f>(D79+D85+H97)</f>
        <v>10321.8142612893</v>
      </c>
      <c r="E103" s="4">
        <f>(E79+E85+H97)</f>
        <v>8621.01095623546</v>
      </c>
      <c r="F103" s="4">
        <f>(F79+F85+H97)</f>
        <v>8677.8791507284</v>
      </c>
      <c r="G103" s="4">
        <f>(G79+G85+H97)</f>
        <v>9315.44715218396</v>
      </c>
      <c r="H103" s="19">
        <f t="shared" ref="H103:H106" si="79">(B103+E103)/2</f>
        <v>9947.90291795394</v>
      </c>
      <c r="I103" s="19">
        <f t="shared" ref="I103:I106" si="80">(C103+F103)/2</f>
        <v>9427.77264076215</v>
      </c>
      <c r="J103" s="19">
        <f t="shared" ref="J103:J106" si="81">(D103+G103)/2</f>
        <v>9818.63070673661</v>
      </c>
      <c r="K103" s="19">
        <f t="shared" ref="K103:K106" si="82">(H103+I103+J103)/3</f>
        <v>9731.43542181757</v>
      </c>
    </row>
    <row r="104" spans="1:11">
      <c r="A104" s="3" t="s">
        <v>10</v>
      </c>
      <c r="B104" s="4">
        <f>(B80+B86+H98)</f>
        <v>18155.5839564616</v>
      </c>
      <c r="C104" s="4">
        <f>(C80+C86+H98)</f>
        <v>21322.1846649658</v>
      </c>
      <c r="D104" s="4">
        <f>(D80+D86+H98)</f>
        <v>20847.3689646895</v>
      </c>
      <c r="E104" s="4">
        <f>(E80+E86+H98)</f>
        <v>17133.027442059</v>
      </c>
      <c r="F104" s="4">
        <f>(F80+F86+H98)</f>
        <v>20821.289031763</v>
      </c>
      <c r="G104" s="4">
        <f>(G80+G86+H98)</f>
        <v>19228.0206832701</v>
      </c>
      <c r="H104" s="19">
        <f t="shared" si="79"/>
        <v>17644.3056992603</v>
      </c>
      <c r="I104" s="19">
        <f t="shared" si="80"/>
        <v>21071.7368483644</v>
      </c>
      <c r="J104" s="19">
        <f t="shared" si="81"/>
        <v>20037.6948239798</v>
      </c>
      <c r="K104" s="19">
        <f t="shared" si="82"/>
        <v>19584.5791238682</v>
      </c>
    </row>
    <row r="105" spans="1:11">
      <c r="A105" s="3" t="s">
        <v>11</v>
      </c>
      <c r="B105" s="4">
        <f>(B81+B87+H99)</f>
        <v>11964.2869312496</v>
      </c>
      <c r="C105" s="4">
        <f>(C81+C87+H99)</f>
        <v>9794.34618759147</v>
      </c>
      <c r="D105" s="4">
        <f>(D81+D87+H99)</f>
        <v>11068.8219480591</v>
      </c>
      <c r="E105" s="4">
        <f>(E81+E87+H99)</f>
        <v>10110.0579686916</v>
      </c>
      <c r="F105" s="4">
        <f>(F81+F87+H99)</f>
        <v>10139.8044086759</v>
      </c>
      <c r="G105" s="4">
        <f>(G81+G87+H99)</f>
        <v>10741.4308030019</v>
      </c>
      <c r="H105" s="19">
        <f t="shared" si="79"/>
        <v>11037.1724499706</v>
      </c>
      <c r="I105" s="19">
        <f t="shared" si="80"/>
        <v>9967.07529813368</v>
      </c>
      <c r="J105" s="19">
        <f t="shared" si="81"/>
        <v>10905.1263755305</v>
      </c>
      <c r="K105" s="19">
        <f t="shared" si="82"/>
        <v>10636.4580412116</v>
      </c>
    </row>
    <row r="106" spans="1:11">
      <c r="A106" s="3" t="s">
        <v>12</v>
      </c>
      <c r="B106" s="4">
        <f>(B82+B88+H100)</f>
        <v>14532.4001620006</v>
      </c>
      <c r="C106" s="4">
        <f>(C82+C88+H100)</f>
        <v>16397.2172465899</v>
      </c>
      <c r="D106" s="4">
        <f>(D82+D88+H100)</f>
        <v>14967.1143600577</v>
      </c>
      <c r="E106" s="4">
        <f>(E82+E88+H100)</f>
        <v>18209.1511382507</v>
      </c>
      <c r="F106" s="4">
        <f>(F82+F88+H100)</f>
        <v>18321.8087941617</v>
      </c>
      <c r="G106" s="4">
        <f>(G82+G88+H100)</f>
        <v>19726.037164808</v>
      </c>
      <c r="H106" s="19">
        <f t="shared" si="79"/>
        <v>16370.7756501257</v>
      </c>
      <c r="I106" s="19">
        <f t="shared" si="80"/>
        <v>17359.5130203758</v>
      </c>
      <c r="J106" s="19">
        <f t="shared" si="81"/>
        <v>17346.5757624329</v>
      </c>
      <c r="K106" s="19">
        <f t="shared" si="82"/>
        <v>17025.6214776448</v>
      </c>
    </row>
    <row r="108" spans="1:1">
      <c r="A108" s="22" t="s">
        <v>38</v>
      </c>
    </row>
    <row r="109" spans="1:5">
      <c r="A109" s="21" t="s">
        <v>9</v>
      </c>
      <c r="B109" s="4">
        <f>H103+H97</f>
        <v>13555.9029179539</v>
      </c>
      <c r="C109" s="4">
        <f>I103+H97</f>
        <v>13035.7726407622</v>
      </c>
      <c r="D109" s="28">
        <f>J103+H97</f>
        <v>13426.6307067366</v>
      </c>
      <c r="E109" s="19">
        <f t="shared" ref="E109:E112" si="83">(B109+C109+D109)/3</f>
        <v>13339.4354218176</v>
      </c>
    </row>
    <row r="110" spans="1:5">
      <c r="A110" s="3" t="s">
        <v>10</v>
      </c>
      <c r="B110" s="4">
        <f>H104+H98</f>
        <v>21022.3056992603</v>
      </c>
      <c r="C110" s="4">
        <f>I104+H98</f>
        <v>24449.7368483644</v>
      </c>
      <c r="D110" s="28">
        <f>J104+H98</f>
        <v>23415.6948239798</v>
      </c>
      <c r="E110" s="19">
        <f t="shared" si="83"/>
        <v>22962.5791238682</v>
      </c>
    </row>
    <row r="111" spans="1:5">
      <c r="A111" s="3" t="s">
        <v>11</v>
      </c>
      <c r="B111" s="4">
        <f>H105+H99</f>
        <v>14320.1724499706</v>
      </c>
      <c r="C111" s="4">
        <f>I105+H99</f>
        <v>13250.0752981337</v>
      </c>
      <c r="D111" s="28">
        <f>J105+H99</f>
        <v>14188.1263755305</v>
      </c>
      <c r="E111" s="19">
        <f t="shared" si="83"/>
        <v>13919.4580412116</v>
      </c>
    </row>
    <row r="112" spans="1:5">
      <c r="A112" s="3" t="s">
        <v>12</v>
      </c>
      <c r="B112" s="4">
        <f>H106+H100</f>
        <v>19557.7756501257</v>
      </c>
      <c r="C112" s="4">
        <f>I106+H100</f>
        <v>20546.5130203758</v>
      </c>
      <c r="D112" s="28">
        <f>J106+H100</f>
        <v>20533.5757624329</v>
      </c>
      <c r="E112" s="19">
        <f t="shared" si="83"/>
        <v>20212.6214776448</v>
      </c>
    </row>
    <row r="114" spans="1:7">
      <c r="A114" t="s">
        <v>39</v>
      </c>
      <c r="B114" s="1" t="s">
        <v>0</v>
      </c>
      <c r="C114" s="1"/>
      <c r="D114" s="1"/>
      <c r="E114" s="1" t="s">
        <v>1</v>
      </c>
      <c r="F114" s="1"/>
      <c r="G114" s="1"/>
    </row>
    <row r="115" spans="1:11">
      <c r="A115" s="21" t="s">
        <v>9</v>
      </c>
      <c r="B115" s="3">
        <f t="shared" ref="B115:G115" si="84">C3+C27</f>
        <v>15256</v>
      </c>
      <c r="C115" s="3">
        <f t="shared" si="84"/>
        <v>15042</v>
      </c>
      <c r="D115" s="3">
        <f t="shared" si="84"/>
        <v>15455</v>
      </c>
      <c r="E115" s="3">
        <f t="shared" si="84"/>
        <v>12720</v>
      </c>
      <c r="F115" s="3">
        <f t="shared" si="84"/>
        <v>16200</v>
      </c>
      <c r="G115" s="3">
        <f t="shared" si="84"/>
        <v>16580</v>
      </c>
      <c r="H115" s="29">
        <f t="shared" ref="H115:H118" si="85">(B115+E115)/2</f>
        <v>13988</v>
      </c>
      <c r="I115" s="29">
        <f t="shared" ref="I115:I118" si="86">(C115+F115)/2</f>
        <v>15621</v>
      </c>
      <c r="J115" s="29">
        <f t="shared" ref="J115:J118" si="87">(D115+G115)/2</f>
        <v>16017.5</v>
      </c>
      <c r="K115" s="29">
        <f t="shared" ref="K115:K118" si="88">(H115+I115+J115)/3</f>
        <v>15208.8333333333</v>
      </c>
    </row>
    <row r="116" spans="1:11">
      <c r="A116" s="3" t="s">
        <v>10</v>
      </c>
      <c r="B116" s="3">
        <f t="shared" ref="B116:G116" si="89">C4+C28</f>
        <v>17873</v>
      </c>
      <c r="C116" s="3">
        <f t="shared" si="89"/>
        <v>17930</v>
      </c>
      <c r="D116" s="3">
        <f t="shared" si="89"/>
        <v>19712</v>
      </c>
      <c r="E116" s="3">
        <f t="shared" si="89"/>
        <v>18800</v>
      </c>
      <c r="F116" s="3">
        <f t="shared" si="89"/>
        <v>20570</v>
      </c>
      <c r="G116" s="3">
        <f t="shared" si="89"/>
        <v>21990</v>
      </c>
      <c r="H116" s="29">
        <f t="shared" si="85"/>
        <v>18336.5</v>
      </c>
      <c r="I116" s="29">
        <f t="shared" si="86"/>
        <v>19250</v>
      </c>
      <c r="J116" s="29">
        <f t="shared" si="87"/>
        <v>20851</v>
      </c>
      <c r="K116" s="29">
        <f t="shared" si="88"/>
        <v>19479.1666666667</v>
      </c>
    </row>
    <row r="117" spans="1:11">
      <c r="A117" s="3" t="s">
        <v>11</v>
      </c>
      <c r="B117" s="3">
        <f t="shared" ref="B117:G117" si="90">C5+C29</f>
        <v>18675</v>
      </c>
      <c r="C117" s="3">
        <f t="shared" si="90"/>
        <v>20566</v>
      </c>
      <c r="D117" s="3">
        <f t="shared" si="90"/>
        <v>19670</v>
      </c>
      <c r="E117" s="3">
        <f t="shared" si="90"/>
        <v>20508</v>
      </c>
      <c r="F117" s="3">
        <f t="shared" si="90"/>
        <v>22324</v>
      </c>
      <c r="G117" s="3">
        <f t="shared" si="90"/>
        <v>21436</v>
      </c>
      <c r="H117" s="29">
        <f t="shared" si="85"/>
        <v>19591.5</v>
      </c>
      <c r="I117" s="29">
        <f t="shared" si="86"/>
        <v>21445</v>
      </c>
      <c r="J117" s="29">
        <f t="shared" si="87"/>
        <v>20553</v>
      </c>
      <c r="K117" s="29">
        <f t="shared" si="88"/>
        <v>20529.8333333333</v>
      </c>
    </row>
    <row r="118" spans="1:11">
      <c r="A118" s="3" t="s">
        <v>12</v>
      </c>
      <c r="B118" s="3">
        <f t="shared" ref="B118:G118" si="91">C6+C30</f>
        <v>18977</v>
      </c>
      <c r="C118" s="3">
        <f t="shared" si="91"/>
        <v>20006</v>
      </c>
      <c r="D118" s="3">
        <f t="shared" si="91"/>
        <v>20182</v>
      </c>
      <c r="E118" s="3">
        <f t="shared" si="91"/>
        <v>21045</v>
      </c>
      <c r="F118" s="3">
        <f t="shared" si="91"/>
        <v>20666</v>
      </c>
      <c r="G118" s="3">
        <f t="shared" si="91"/>
        <v>19870</v>
      </c>
      <c r="H118" s="29">
        <f t="shared" si="85"/>
        <v>20011</v>
      </c>
      <c r="I118" s="29">
        <f t="shared" si="86"/>
        <v>20336</v>
      </c>
      <c r="J118" s="29">
        <f t="shared" si="87"/>
        <v>20026</v>
      </c>
      <c r="K118" s="29">
        <f t="shared" si="88"/>
        <v>20124.3333333333</v>
      </c>
    </row>
    <row r="119" spans="1:1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 spans="1:11">
      <c r="A120" s="3" t="s">
        <v>40</v>
      </c>
      <c r="B120" s="1" t="s">
        <v>0</v>
      </c>
      <c r="C120" s="1"/>
      <c r="D120" s="1"/>
      <c r="E120" s="1" t="s">
        <v>1</v>
      </c>
      <c r="F120" s="1"/>
      <c r="G120" s="1"/>
      <c r="H120" s="3"/>
      <c r="I120" s="3"/>
      <c r="J120" s="3"/>
      <c r="K120" s="3"/>
    </row>
    <row r="121" spans="1:11">
      <c r="A121" s="21" t="s">
        <v>9</v>
      </c>
      <c r="B121" s="21">
        <f t="shared" ref="B121:G121" si="92">B103/B115</f>
        <v>0.739040041929236</v>
      </c>
      <c r="C121" s="21">
        <f t="shared" si="92"/>
        <v>0.676616549049056</v>
      </c>
      <c r="D121" s="21">
        <f t="shared" si="92"/>
        <v>0.667862456246474</v>
      </c>
      <c r="E121" s="21">
        <f t="shared" si="92"/>
        <v>0.67775243366631</v>
      </c>
      <c r="F121" s="21">
        <f t="shared" si="92"/>
        <v>0.535671552514099</v>
      </c>
      <c r="G121" s="21">
        <f t="shared" si="92"/>
        <v>0.561848441024364</v>
      </c>
      <c r="H121" s="29">
        <f t="shared" ref="H121:H124" si="93">(B121+E121)/2</f>
        <v>0.708396237797773</v>
      </c>
      <c r="I121" s="29">
        <f t="shared" ref="I121:I124" si="94">(C121+F121)/2</f>
        <v>0.606144050781578</v>
      </c>
      <c r="J121" s="29">
        <f t="shared" ref="J121:J124" si="95">(D121+G121)/2</f>
        <v>0.614855448635419</v>
      </c>
      <c r="K121" s="29">
        <f t="shared" ref="K121:K124" si="96">(H121+I121+J121)/3</f>
        <v>0.643131912404923</v>
      </c>
    </row>
    <row r="122" spans="1:11">
      <c r="A122" s="3" t="s">
        <v>10</v>
      </c>
      <c r="B122" s="21">
        <f t="shared" ref="B122:G122" si="97">B104/B116</f>
        <v>1.01581066169426</v>
      </c>
      <c r="C122" s="21">
        <f t="shared" si="97"/>
        <v>1.18919044422564</v>
      </c>
      <c r="D122" s="21">
        <f t="shared" si="97"/>
        <v>1.05759785738076</v>
      </c>
      <c r="E122" s="21">
        <f t="shared" si="97"/>
        <v>0.91133124691803</v>
      </c>
      <c r="F122" s="21">
        <f t="shared" si="97"/>
        <v>1.01221628739733</v>
      </c>
      <c r="G122" s="21">
        <f t="shared" si="97"/>
        <v>0.87439839396408</v>
      </c>
      <c r="H122" s="29">
        <f t="shared" si="93"/>
        <v>0.963570954306146</v>
      </c>
      <c r="I122" s="29">
        <f t="shared" si="94"/>
        <v>1.10070336581149</v>
      </c>
      <c r="J122" s="29">
        <f t="shared" si="95"/>
        <v>0.965998125672418</v>
      </c>
      <c r="K122" s="29">
        <f t="shared" si="96"/>
        <v>1.01009081526335</v>
      </c>
    </row>
    <row r="123" spans="1:11">
      <c r="A123" s="3" t="s">
        <v>11</v>
      </c>
      <c r="B123" s="21">
        <f t="shared" ref="B123:G123" si="98">B105/B117</f>
        <v>0.640657934738935</v>
      </c>
      <c r="C123" s="21">
        <f t="shared" si="98"/>
        <v>0.476239725157613</v>
      </c>
      <c r="D123" s="21">
        <f t="shared" si="98"/>
        <v>0.562726077684756</v>
      </c>
      <c r="E123" s="21">
        <f t="shared" si="98"/>
        <v>0.492981176550204</v>
      </c>
      <c r="F123" s="21">
        <f t="shared" si="98"/>
        <v>0.45421091241157</v>
      </c>
      <c r="G123" s="21">
        <f t="shared" si="98"/>
        <v>0.501093058546458</v>
      </c>
      <c r="H123" s="29">
        <f t="shared" si="93"/>
        <v>0.566819555644569</v>
      </c>
      <c r="I123" s="29">
        <f t="shared" si="94"/>
        <v>0.465225318784591</v>
      </c>
      <c r="J123" s="29">
        <f t="shared" si="95"/>
        <v>0.531909568115607</v>
      </c>
      <c r="K123" s="29">
        <f t="shared" si="96"/>
        <v>0.521318147514923</v>
      </c>
    </row>
    <row r="124" spans="1:11">
      <c r="A124" s="3" t="s">
        <v>12</v>
      </c>
      <c r="B124" s="21">
        <f t="shared" ref="B124:G124" si="99">B106/B118</f>
        <v>0.765790175581</v>
      </c>
      <c r="C124" s="21">
        <f t="shared" si="99"/>
        <v>0.819614977836144</v>
      </c>
      <c r="D124" s="21">
        <f t="shared" si="99"/>
        <v>0.741607093452467</v>
      </c>
      <c r="E124" s="21">
        <f t="shared" si="99"/>
        <v>0.865248331587109</v>
      </c>
      <c r="F124" s="21">
        <f t="shared" si="99"/>
        <v>0.886567734160537</v>
      </c>
      <c r="G124" s="21">
        <f t="shared" si="99"/>
        <v>0.992754764207751</v>
      </c>
      <c r="H124" s="29">
        <f t="shared" si="93"/>
        <v>0.815519253584055</v>
      </c>
      <c r="I124" s="29">
        <f t="shared" si="94"/>
        <v>0.85309135599834</v>
      </c>
      <c r="J124" s="29">
        <f t="shared" si="95"/>
        <v>0.867180928830109</v>
      </c>
      <c r="K124" s="29">
        <f t="shared" si="96"/>
        <v>0.845263846137501</v>
      </c>
    </row>
    <row r="126" spans="1:1">
      <c r="A126" s="3" t="s">
        <v>41</v>
      </c>
    </row>
    <row r="127" spans="1:11">
      <c r="A127" s="21" t="s">
        <v>9</v>
      </c>
      <c r="B127" s="4">
        <f t="shared" ref="B127:G127" si="100">B73-B103-B91</f>
        <v>-1950.40642062912</v>
      </c>
      <c r="C127" s="4">
        <f t="shared" si="100"/>
        <v>-1431.98102806815</v>
      </c>
      <c r="D127" s="4">
        <f t="shared" si="100"/>
        <v>-354.156324966887</v>
      </c>
      <c r="E127" s="4">
        <f t="shared" si="100"/>
        <v>7761.82065348468</v>
      </c>
      <c r="F127" s="4">
        <f t="shared" si="100"/>
        <v>14763.4887270462</v>
      </c>
      <c r="G127" s="4">
        <f t="shared" si="100"/>
        <v>13548.5938446329</v>
      </c>
      <c r="H127" s="29">
        <f>(B127+E127)/2</f>
        <v>2905.70711642778</v>
      </c>
      <c r="I127" s="29">
        <f t="shared" ref="I127:I130" si="101">(C127+F127)/2</f>
        <v>6665.75384948905</v>
      </c>
      <c r="J127" s="29">
        <f t="shared" ref="J127:J130" si="102">(D127+G127)/2</f>
        <v>6597.21875983301</v>
      </c>
      <c r="K127" s="29">
        <f t="shared" ref="K127:K130" si="103">(H127+I127+J127)/3</f>
        <v>5389.55990858328</v>
      </c>
    </row>
    <row r="128" spans="1:11">
      <c r="A128" s="3" t="s">
        <v>10</v>
      </c>
      <c r="B128" s="4">
        <f t="shared" ref="B128:G128" si="104">B74-B104-B92</f>
        <v>-12625.9746010393</v>
      </c>
      <c r="C128" s="4">
        <f t="shared" si="104"/>
        <v>-13545.5514943596</v>
      </c>
      <c r="D128" s="4">
        <f t="shared" si="104"/>
        <v>-16222.3363110966</v>
      </c>
      <c r="E128" s="4">
        <f t="shared" si="104"/>
        <v>2290.03164276738</v>
      </c>
      <c r="F128" s="4">
        <f t="shared" si="104"/>
        <v>3016.18974919659</v>
      </c>
      <c r="G128" s="4">
        <f t="shared" si="104"/>
        <v>4527.28606450197</v>
      </c>
      <c r="H128" s="29">
        <f t="shared" ref="H127:H130" si="105">(B128+E128)/2</f>
        <v>-5167.97147913594</v>
      </c>
      <c r="I128" s="29">
        <f t="shared" si="101"/>
        <v>-5264.68087258151</v>
      </c>
      <c r="J128" s="29">
        <f t="shared" si="102"/>
        <v>-5847.52512329732</v>
      </c>
      <c r="K128" s="29">
        <f t="shared" si="103"/>
        <v>-5426.72582500492</v>
      </c>
    </row>
    <row r="129" spans="1:11">
      <c r="A129" s="3" t="s">
        <v>11</v>
      </c>
      <c r="B129" s="4">
        <f t="shared" ref="B129:G129" si="106">B75-B105-B93</f>
        <v>-8095.83750524591</v>
      </c>
      <c r="C129" s="4">
        <f t="shared" si="106"/>
        <v>-5261.83075643831</v>
      </c>
      <c r="D129" s="4">
        <f t="shared" si="106"/>
        <v>-4893.66334532996</v>
      </c>
      <c r="E129" s="4">
        <f t="shared" si="106"/>
        <v>13020.6911925044</v>
      </c>
      <c r="F129" s="4">
        <f t="shared" si="106"/>
        <v>14652.7071721701</v>
      </c>
      <c r="G129" s="4">
        <f t="shared" si="106"/>
        <v>11974.0313720657</v>
      </c>
      <c r="H129" s="29">
        <f t="shared" si="105"/>
        <v>2462.42684362925</v>
      </c>
      <c r="I129" s="29">
        <f t="shared" si="101"/>
        <v>4695.43820786589</v>
      </c>
      <c r="J129" s="29">
        <f t="shared" si="102"/>
        <v>3540.18401336786</v>
      </c>
      <c r="K129" s="29">
        <f t="shared" si="103"/>
        <v>3566.01635495433</v>
      </c>
    </row>
    <row r="130" spans="1:11">
      <c r="A130" s="3" t="s">
        <v>12</v>
      </c>
      <c r="B130" s="4">
        <f t="shared" ref="B130:G130" si="107">B76-B106-B94</f>
        <v>-7467.07642020404</v>
      </c>
      <c r="C130" s="4">
        <f t="shared" si="107"/>
        <v>-8590.36223249523</v>
      </c>
      <c r="D130" s="4">
        <f t="shared" si="107"/>
        <v>-9592.27528035574</v>
      </c>
      <c r="E130" s="4">
        <f t="shared" si="107"/>
        <v>3248.79434388593</v>
      </c>
      <c r="F130" s="4">
        <f t="shared" si="107"/>
        <v>1469.11085510734</v>
      </c>
      <c r="G130" s="4">
        <f t="shared" si="107"/>
        <v>-3668.61033206874</v>
      </c>
      <c r="H130" s="29">
        <f t="shared" si="105"/>
        <v>-2109.14103815905</v>
      </c>
      <c r="I130" s="29">
        <f t="shared" si="101"/>
        <v>-3560.62568869394</v>
      </c>
      <c r="J130" s="29">
        <f t="shared" si="102"/>
        <v>-6630.44280621224</v>
      </c>
      <c r="K130" s="29">
        <f t="shared" si="103"/>
        <v>-4100.06984435508</v>
      </c>
    </row>
  </sheetData>
  <mergeCells count="38">
    <mergeCell ref="C1:E1"/>
    <mergeCell ref="F1:H1"/>
    <mergeCell ref="C7:E7"/>
    <mergeCell ref="F7:H7"/>
    <mergeCell ref="C13:E13"/>
    <mergeCell ref="F13:H13"/>
    <mergeCell ref="C19:E19"/>
    <mergeCell ref="F19:H19"/>
    <mergeCell ref="C25:E25"/>
    <mergeCell ref="F25:H25"/>
    <mergeCell ref="C31:E31"/>
    <mergeCell ref="F31:H31"/>
    <mergeCell ref="B43:L43"/>
    <mergeCell ref="B60:D60"/>
    <mergeCell ref="E60:G60"/>
    <mergeCell ref="B66:D66"/>
    <mergeCell ref="E66:G66"/>
    <mergeCell ref="B72:D72"/>
    <mergeCell ref="E72:G72"/>
    <mergeCell ref="B77:D77"/>
    <mergeCell ref="E77:G77"/>
    <mergeCell ref="B83:D83"/>
    <mergeCell ref="E83:G83"/>
    <mergeCell ref="B89:D89"/>
    <mergeCell ref="E89:G89"/>
    <mergeCell ref="B102:D102"/>
    <mergeCell ref="E102:G102"/>
    <mergeCell ref="B114:D114"/>
    <mergeCell ref="E114:G114"/>
    <mergeCell ref="B120:D120"/>
    <mergeCell ref="E120:G120"/>
    <mergeCell ref="A3:A6"/>
    <mergeCell ref="A9:A12"/>
    <mergeCell ref="A15:A18"/>
    <mergeCell ref="A21:A24"/>
    <mergeCell ref="A26:A29"/>
    <mergeCell ref="A32:A35"/>
    <mergeCell ref="A39:A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刘英</dc:creator>
  <cp:lastModifiedBy>刘英</cp:lastModifiedBy>
  <dcterms:created xsi:type="dcterms:W3CDTF">2020-06-06T03:01:00Z</dcterms:created>
  <dcterms:modified xsi:type="dcterms:W3CDTF">2020-07-22T00:40:13Z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