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논문작성\TIM3 microbiome\submission\영어교정 후\additional data\"/>
    </mc:Choice>
  </mc:AlternateContent>
  <bookViews>
    <workbookView xWindow="240" yWindow="12" windowWidth="16092" windowHeight="9660" activeTab="1"/>
  </bookViews>
  <sheets>
    <sheet name="BLAST results" sheetId="1" r:id="rId1"/>
    <sheet name="Glossary" sheetId="2" r:id="rId2"/>
  </sheets>
  <calcPr calcId="152511"/>
</workbook>
</file>

<file path=xl/calcChain.xml><?xml version="1.0" encoding="utf-8"?>
<calcChain xmlns="http://schemas.openxmlformats.org/spreadsheetml/2006/main">
  <c r="G366" i="1" l="1"/>
  <c r="G365" i="1"/>
  <c r="G364" i="1"/>
  <c r="G363" i="1"/>
  <c r="G362" i="1"/>
  <c r="G361" i="1"/>
  <c r="G360" i="1"/>
  <c r="G359" i="1"/>
  <c r="G358" i="1"/>
  <c r="G357" i="1"/>
  <c r="G356" i="1"/>
  <c r="G355" i="1"/>
  <c r="G354" i="1"/>
  <c r="G353" i="1"/>
  <c r="G352" i="1"/>
  <c r="G351" i="1"/>
  <c r="G350" i="1"/>
  <c r="G349" i="1"/>
  <c r="G348" i="1"/>
  <c r="G347" i="1"/>
  <c r="G346" i="1"/>
  <c r="G345" i="1"/>
  <c r="G344" i="1"/>
  <c r="G343" i="1"/>
  <c r="G342" i="1"/>
  <c r="G341" i="1"/>
  <c r="G340" i="1"/>
  <c r="G339" i="1"/>
  <c r="G338" i="1"/>
  <c r="G337" i="1"/>
  <c r="G336" i="1"/>
  <c r="G335" i="1"/>
  <c r="G334" i="1"/>
  <c r="G333" i="1"/>
  <c r="G332" i="1"/>
  <c r="G331" i="1"/>
  <c r="G330" i="1"/>
  <c r="G329" i="1"/>
  <c r="G328" i="1"/>
  <c r="G327" i="1"/>
  <c r="G326" i="1"/>
  <c r="G325" i="1"/>
  <c r="G324" i="1"/>
  <c r="G323" i="1"/>
  <c r="G322" i="1"/>
  <c r="G321" i="1"/>
  <c r="G320" i="1"/>
  <c r="G319" i="1"/>
  <c r="G318" i="1"/>
  <c r="G317" i="1"/>
  <c r="G316" i="1"/>
  <c r="G315" i="1"/>
  <c r="G314" i="1"/>
  <c r="G313" i="1"/>
  <c r="G312" i="1"/>
  <c r="G311" i="1"/>
  <c r="G310" i="1"/>
  <c r="G309" i="1"/>
  <c r="G308" i="1"/>
  <c r="G307" i="1"/>
  <c r="G306" i="1"/>
  <c r="G305" i="1"/>
  <c r="G304" i="1"/>
  <c r="G303" i="1"/>
  <c r="G302" i="1"/>
  <c r="G301" i="1"/>
  <c r="G300" i="1"/>
  <c r="G299" i="1"/>
  <c r="G298" i="1"/>
  <c r="G297" i="1"/>
  <c r="G296" i="1"/>
  <c r="G295" i="1"/>
  <c r="G294" i="1"/>
  <c r="G293" i="1"/>
  <c r="G292" i="1"/>
  <c r="G291" i="1"/>
  <c r="G290" i="1"/>
  <c r="G289" i="1"/>
  <c r="G288" i="1"/>
  <c r="G287" i="1"/>
  <c r="G286" i="1"/>
  <c r="G285" i="1"/>
  <c r="G284" i="1"/>
  <c r="G283" i="1"/>
  <c r="G282" i="1"/>
  <c r="G281" i="1"/>
  <c r="G280" i="1"/>
  <c r="G279" i="1"/>
  <c r="G278" i="1"/>
  <c r="G277" i="1"/>
  <c r="G276" i="1"/>
  <c r="G275" i="1"/>
  <c r="G274" i="1"/>
  <c r="G273" i="1"/>
  <c r="G272" i="1"/>
  <c r="G271" i="1"/>
  <c r="G270" i="1"/>
  <c r="G269" i="1"/>
  <c r="G268" i="1"/>
  <c r="G267" i="1"/>
  <c r="G266" i="1"/>
  <c r="G265" i="1"/>
  <c r="G264" i="1"/>
  <c r="G263" i="1"/>
  <c r="G262" i="1"/>
  <c r="G261" i="1"/>
  <c r="G260" i="1"/>
  <c r="G259" i="1"/>
  <c r="G258" i="1"/>
  <c r="G257" i="1"/>
  <c r="G256" i="1"/>
  <c r="G255" i="1"/>
  <c r="G254" i="1"/>
  <c r="G253" i="1"/>
  <c r="G252" i="1"/>
  <c r="G251" i="1"/>
  <c r="G250" i="1"/>
  <c r="G249" i="1"/>
  <c r="G248" i="1"/>
  <c r="G247" i="1"/>
  <c r="G246" i="1"/>
  <c r="G245" i="1"/>
  <c r="G244" i="1"/>
  <c r="G243" i="1"/>
  <c r="G242" i="1"/>
  <c r="G241" i="1"/>
  <c r="G240" i="1"/>
  <c r="G239" i="1"/>
  <c r="G238" i="1"/>
  <c r="G237" i="1"/>
  <c r="G236" i="1"/>
  <c r="G235" i="1"/>
  <c r="G234" i="1"/>
  <c r="G233" i="1"/>
  <c r="G232" i="1"/>
  <c r="G231" i="1"/>
  <c r="G230" i="1"/>
  <c r="G229" i="1"/>
  <c r="G228" i="1"/>
  <c r="G227" i="1"/>
  <c r="G226" i="1"/>
  <c r="G225" i="1"/>
  <c r="G224" i="1"/>
  <c r="G223" i="1"/>
  <c r="G222" i="1"/>
  <c r="G221" i="1"/>
  <c r="G220" i="1"/>
  <c r="G219" i="1"/>
  <c r="G218" i="1"/>
  <c r="G217" i="1"/>
  <c r="G216" i="1"/>
  <c r="G215" i="1"/>
  <c r="G214" i="1"/>
  <c r="G213" i="1"/>
  <c r="G212" i="1"/>
  <c r="G211" i="1"/>
  <c r="G210" i="1"/>
  <c r="G209" i="1"/>
  <c r="G208" i="1"/>
  <c r="G207" i="1"/>
  <c r="G206" i="1"/>
  <c r="G205" i="1"/>
  <c r="G204" i="1"/>
  <c r="G203" i="1"/>
  <c r="G202" i="1"/>
  <c r="G201" i="1"/>
  <c r="G200" i="1"/>
  <c r="G199" i="1"/>
  <c r="G198" i="1"/>
  <c r="G197" i="1"/>
  <c r="G196" i="1"/>
  <c r="G195" i="1"/>
  <c r="G194" i="1"/>
  <c r="G193" i="1"/>
  <c r="G192" i="1"/>
  <c r="G191" i="1"/>
  <c r="G190" i="1"/>
  <c r="G189" i="1"/>
  <c r="G188" i="1"/>
  <c r="G187" i="1"/>
  <c r="G186" i="1"/>
  <c r="G185" i="1"/>
  <c r="G184" i="1"/>
  <c r="G183" i="1"/>
  <c r="G182" i="1"/>
  <c r="G181" i="1"/>
  <c r="G180" i="1"/>
  <c r="G179" i="1"/>
  <c r="G178" i="1"/>
  <c r="G177" i="1"/>
  <c r="G176" i="1"/>
  <c r="G175" i="1"/>
  <c r="G174" i="1"/>
  <c r="G173" i="1"/>
  <c r="G172" i="1"/>
  <c r="G171" i="1"/>
  <c r="G170" i="1"/>
  <c r="G169" i="1"/>
  <c r="G168" i="1"/>
  <c r="G167" i="1"/>
  <c r="G166" i="1"/>
  <c r="G165" i="1"/>
  <c r="G164" i="1"/>
  <c r="G163" i="1"/>
  <c r="G162" i="1"/>
  <c r="G161" i="1"/>
  <c r="G160" i="1"/>
  <c r="G159" i="1"/>
  <c r="G158" i="1"/>
  <c r="G157" i="1"/>
  <c r="G156" i="1"/>
  <c r="G155" i="1"/>
  <c r="G154" i="1"/>
  <c r="G153" i="1"/>
  <c r="G152" i="1"/>
  <c r="G151" i="1"/>
  <c r="G150" i="1"/>
  <c r="G149" i="1"/>
  <c r="G148" i="1"/>
  <c r="G147" i="1"/>
  <c r="G146" i="1"/>
  <c r="G145" i="1"/>
  <c r="G144" i="1"/>
  <c r="G143" i="1"/>
  <c r="G142" i="1"/>
  <c r="G141" i="1"/>
  <c r="G140" i="1"/>
  <c r="G139" i="1"/>
  <c r="G138" i="1"/>
  <c r="G137" i="1"/>
  <c r="G136" i="1"/>
  <c r="G135" i="1"/>
  <c r="G134" i="1"/>
  <c r="G133" i="1"/>
  <c r="G132" i="1"/>
  <c r="G131" i="1"/>
  <c r="G130" i="1"/>
  <c r="G129" i="1"/>
  <c r="G128" i="1"/>
  <c r="G127" i="1"/>
  <c r="G126" i="1"/>
  <c r="G125" i="1"/>
  <c r="G124" i="1"/>
  <c r="G123" i="1"/>
  <c r="G122" i="1"/>
  <c r="G121" i="1"/>
  <c r="G120" i="1"/>
  <c r="G119" i="1"/>
  <c r="G118" i="1"/>
  <c r="G117" i="1"/>
  <c r="G116" i="1"/>
  <c r="G115" i="1"/>
  <c r="G114" i="1"/>
  <c r="G113" i="1"/>
  <c r="G112" i="1"/>
  <c r="G111" i="1"/>
  <c r="G110" i="1"/>
  <c r="G109" i="1"/>
  <c r="G108" i="1"/>
  <c r="G107" i="1"/>
  <c r="G106" i="1"/>
  <c r="G105" i="1"/>
  <c r="G104" i="1"/>
  <c r="G103" i="1"/>
  <c r="G102" i="1"/>
  <c r="G101" i="1"/>
  <c r="G100" i="1"/>
  <c r="G99" i="1"/>
  <c r="G98" i="1"/>
  <c r="G97" i="1"/>
  <c r="G96" i="1"/>
  <c r="G95" i="1"/>
  <c r="G94" i="1"/>
  <c r="G93" i="1"/>
  <c r="G92" i="1"/>
  <c r="G91" i="1"/>
  <c r="G90" i="1"/>
  <c r="G89" i="1"/>
  <c r="G88" i="1"/>
  <c r="G87" i="1"/>
  <c r="G86" i="1"/>
  <c r="G85" i="1"/>
  <c r="G84" i="1"/>
  <c r="G83" i="1"/>
  <c r="G82" i="1"/>
  <c r="G81" i="1"/>
  <c r="G80" i="1"/>
  <c r="G79" i="1"/>
  <c r="G78" i="1"/>
  <c r="G77" i="1"/>
  <c r="G76" i="1"/>
  <c r="G75" i="1"/>
  <c r="G74" i="1"/>
  <c r="G73" i="1"/>
  <c r="G72" i="1"/>
  <c r="G71" i="1"/>
  <c r="G70" i="1"/>
  <c r="G69" i="1"/>
  <c r="G68" i="1"/>
  <c r="G67" i="1"/>
  <c r="G66" i="1"/>
  <c r="G65" i="1"/>
  <c r="G64" i="1"/>
  <c r="G63" i="1"/>
  <c r="G62" i="1"/>
  <c r="G61" i="1"/>
  <c r="G60" i="1"/>
  <c r="G59" i="1"/>
  <c r="G58" i="1"/>
  <c r="G57" i="1"/>
  <c r="G56" i="1"/>
  <c r="G55" i="1"/>
  <c r="G54" i="1"/>
  <c r="G53" i="1"/>
  <c r="G52" i="1"/>
  <c r="G51" i="1"/>
  <c r="G50" i="1"/>
  <c r="G49"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 r="G20" i="1"/>
  <c r="G19" i="1"/>
  <c r="G18" i="1"/>
  <c r="G17" i="1"/>
  <c r="G16" i="1"/>
  <c r="G15" i="1"/>
  <c r="G14" i="1"/>
  <c r="G13" i="1"/>
  <c r="G12" i="1"/>
  <c r="G11" i="1"/>
  <c r="G10" i="1"/>
  <c r="G9" i="1"/>
  <c r="G8" i="1"/>
  <c r="G7" i="1"/>
  <c r="G6" i="1"/>
  <c r="G5" i="1"/>
  <c r="G4" i="1"/>
  <c r="G3" i="1"/>
</calcChain>
</file>

<file path=xl/sharedStrings.xml><?xml version="1.0" encoding="utf-8"?>
<sst xmlns="http://schemas.openxmlformats.org/spreadsheetml/2006/main" count="5065" uniqueCount="1293">
  <si>
    <t>Query</t>
  </si>
  <si>
    <t>Subject</t>
  </si>
  <si>
    <t>Score</t>
  </si>
  <si>
    <t>Identities</t>
  </si>
  <si>
    <t>Gaps</t>
  </si>
  <si>
    <t>Strand</t>
  </si>
  <si>
    <t>Taxonomy</t>
  </si>
  <si>
    <t>Filter</t>
  </si>
  <si>
    <t>NCBI_16S_20191013</t>
  </si>
  <si>
    <t>Name</t>
  </si>
  <si>
    <t>Q_Length</t>
  </si>
  <si>
    <t>Q_Start</t>
  </si>
  <si>
    <t>Q_End</t>
  </si>
  <si>
    <t>Q_Coverage</t>
  </si>
  <si>
    <t>Description</t>
  </si>
  <si>
    <t>Accession</t>
  </si>
  <si>
    <t>S_Length</t>
  </si>
  <si>
    <t>S_Start</t>
  </si>
  <si>
    <t>S_End</t>
  </si>
  <si>
    <t>S_Coverage</t>
  </si>
  <si>
    <t>Bit</t>
  </si>
  <si>
    <t>E-Value</t>
  </si>
  <si>
    <t>I_Match/Total</t>
  </si>
  <si>
    <t>I_Pct.(%)</t>
  </si>
  <si>
    <t>G_Match/Total</t>
  </si>
  <si>
    <t>G_Pct.(%)</t>
  </si>
  <si>
    <t>Organism</t>
  </si>
  <si>
    <t>species</t>
  </si>
  <si>
    <t>genus</t>
  </si>
  <si>
    <t>family</t>
  </si>
  <si>
    <t>order</t>
  </si>
  <si>
    <t>class</t>
  </si>
  <si>
    <t>phylum</t>
  </si>
  <si>
    <t>kingdom</t>
  </si>
  <si>
    <t>superkingdom</t>
  </si>
  <si>
    <t>denovo0</t>
  </si>
  <si>
    <t>Proteus alimentorum strain 08MAS0041 16S ribosomal RNA, partial  sequence</t>
  </si>
  <si>
    <t>463/466</t>
  </si>
  <si>
    <t>0/466</t>
  </si>
  <si>
    <t>Plus</t>
  </si>
  <si>
    <t>Bacteria; Proteobacteria; Gammaproteobacteria; Enterobacterales; Morganellaceae; Proteus; Proteus alimentorum</t>
  </si>
  <si>
    <t>Proteus alimentorum</t>
  </si>
  <si>
    <t>Proteus</t>
  </si>
  <si>
    <t>Morganellaceae</t>
  </si>
  <si>
    <t>Enterobacterales</t>
  </si>
  <si>
    <t>Gammaproteobacteria</t>
  </si>
  <si>
    <t>Proteobacteria</t>
  </si>
  <si>
    <t>Bacteria</t>
  </si>
  <si>
    <t>denovo1</t>
  </si>
  <si>
    <t>Escherichia fergusonii ATCC 35469 16S ribosomal RNA, complete  sequence</t>
  </si>
  <si>
    <t>Bacteria; Proteobacteria; Gammaproteobacteria; Enterobacterales; Enterobacteriaceae; Escherichia; Escherichia fergusonii</t>
  </si>
  <si>
    <t>Escherichia fergusonii</t>
  </si>
  <si>
    <t>Escherichia</t>
  </si>
  <si>
    <t>Enterobacteriaceae</t>
  </si>
  <si>
    <t>denovo2</t>
  </si>
  <si>
    <t>Klebsiella variicola strain F2R9 16S ribosomal RNA, partial sequence</t>
  </si>
  <si>
    <t>Bacteria; Proteobacteria; Gammaproteobacteria; Enterobacterales; Enterobacteriaceae; Klebsiella; Klebsiella variicola</t>
  </si>
  <si>
    <t>Klebsiella variicola</t>
  </si>
  <si>
    <t>Klebsiella</t>
  </si>
  <si>
    <t>denovo3</t>
  </si>
  <si>
    <t>Akkermansia muciniphila strain ATCC BAA-835 16S ribosomal RNA,  partial sequence</t>
  </si>
  <si>
    <t>444/447</t>
  </si>
  <si>
    <t>0/447</t>
  </si>
  <si>
    <t>Bacteria; Verrucomicrobia; Verrucomicrobiae; Verrucomicrobiales; Akkermansiaceae; Akkermansia; Akkermansia muciniphila</t>
  </si>
  <si>
    <t>Akkermansia muciniphila</t>
  </si>
  <si>
    <t>Akkermansia</t>
  </si>
  <si>
    <t>Akkermansiaceae</t>
  </si>
  <si>
    <t>Verrucomicrobiales</t>
  </si>
  <si>
    <t>Verrucomicrobiae</t>
  </si>
  <si>
    <t>Verrucomicrobia</t>
  </si>
  <si>
    <t>denovo4</t>
  </si>
  <si>
    <t>Lactobacillus animalis strain KCTC 3501 16S ribosomal RNA, partial  sequence</t>
  </si>
  <si>
    <t>446/447</t>
  </si>
  <si>
    <t>Bacteria; Firmicutes; Bacilli; Lactobacillales; Lactobacillaceae; Lactobacillus; Lactobacillus animalis</t>
  </si>
  <si>
    <t>Lactobacillus animalis</t>
  </si>
  <si>
    <t>Lactobacillus</t>
  </si>
  <si>
    <t>Lactobacillaceae</t>
  </si>
  <si>
    <t>Lactobacillales</t>
  </si>
  <si>
    <t>Bacilli</t>
  </si>
  <si>
    <t>Firmicutes</t>
  </si>
  <si>
    <t>denovo5</t>
  </si>
  <si>
    <t>Bacteroides vulgatus ATCC 8482 16S ribosomal RNA, partial sequence</t>
  </si>
  <si>
    <t>Bacteria; Bacteroidetes; Bacteroidia; Bacteroidales; Bacteroidaceae; Bacteroides; Bacteroides vulgatus</t>
  </si>
  <si>
    <t>Bacteroides vulgatus</t>
  </si>
  <si>
    <t>Bacteroides</t>
  </si>
  <si>
    <t>Bacteroidaceae</t>
  </si>
  <si>
    <t>Bacteroidales</t>
  </si>
  <si>
    <t>Bacteroidia</t>
  </si>
  <si>
    <t>Bacteroidetes</t>
  </si>
  <si>
    <t>denovo6</t>
  </si>
  <si>
    <t>Kineothrix alysoides strain KNHs209 16S ribosomal RNA, partial  sequence</t>
  </si>
  <si>
    <t>427/443</t>
  </si>
  <si>
    <t>2/443</t>
  </si>
  <si>
    <t>Bacteria; Firmicutes; Clostridia; Clostridiales; Lachnospiraceae; Kineothrix; Kineothrix alysoides</t>
  </si>
  <si>
    <t>Kineothrix alysoides</t>
  </si>
  <si>
    <t>Kineothrix</t>
  </si>
  <si>
    <t>Lachnospiraceae</t>
  </si>
  <si>
    <t>Clostridiales</t>
  </si>
  <si>
    <t>Clostridia</t>
  </si>
  <si>
    <t>denovo7</t>
  </si>
  <si>
    <t>Pseudoflavonifractor phocaeensis strain Marseille-P3064 16S ribosomal  RNA, partial sequence</t>
  </si>
  <si>
    <t>425/442</t>
  </si>
  <si>
    <t>0/442</t>
  </si>
  <si>
    <t>Bacteria; Firmicutes; Clostridia; Clostridiales; Ruminococcaceae; Pseudoflavonifractor; Pseudoflavonifractor phocaeensis</t>
  </si>
  <si>
    <t>Pseudoflavonifractor phocaeensis</t>
  </si>
  <si>
    <t>Pseudoflavonifractor</t>
  </si>
  <si>
    <t>Ruminococcaceae</t>
  </si>
  <si>
    <t>denovo8</t>
  </si>
  <si>
    <t>Monoglobus pectinilyticus strain 14 16S ribosomal RNA, partial  sequence</t>
  </si>
  <si>
    <t>439/441</t>
  </si>
  <si>
    <t>0/441</t>
  </si>
  <si>
    <t>Bacteria; Firmicutes; Clostridia; Clostridiales; ; Monoglobus; Monoglobus pectinilyticus</t>
  </si>
  <si>
    <t>Monoglobus pectinilyticus</t>
  </si>
  <si>
    <t>Monoglobus</t>
  </si>
  <si>
    <t>denovo9</t>
  </si>
  <si>
    <t>Anaerotaenia torta strain FH052 16S ribosomal RNA, partial sequence</t>
  </si>
  <si>
    <t>428/441</t>
  </si>
  <si>
    <t>Bacteria; Firmicutes; Clostridia; Clostridiales; Lachnospiraceae; Anaerotaenia; Anaerotaenia torta</t>
  </si>
  <si>
    <t>Anaerotaenia torta</t>
  </si>
  <si>
    <t>Anaerotaenia</t>
  </si>
  <si>
    <t>denovo10</t>
  </si>
  <si>
    <t>Hungateiclostridium thermocellum strain ATCC 27405 16S ribosomal  RNA, partial sequence</t>
  </si>
  <si>
    <t>399/444</t>
  </si>
  <si>
    <t>8/444</t>
  </si>
  <si>
    <t>Bacteria; Firmicutes; Clostridia; Clostridiales; Hungateiclostridiaceae; Hungateiclostridium; Hungateiclostridium thermocellum</t>
  </si>
  <si>
    <t>Hungateiclostridium thermocellum</t>
  </si>
  <si>
    <t>Hungateiclostridium</t>
  </si>
  <si>
    <t>Hungateiclostridiaceae</t>
  </si>
  <si>
    <t>denovo11</t>
  </si>
  <si>
    <t>[Clostridium] indolis strain 7 16S ribosomal RNA, partial sequence</t>
  </si>
  <si>
    <t>436/440</t>
  </si>
  <si>
    <t>0/440</t>
  </si>
  <si>
    <t>Bacteria; Firmicutes; Clostridia; Clostridiales; Lachnospiraceae; Lachnoclostridium; [Clostridium] indolis</t>
  </si>
  <si>
    <t>[Clostridium] indolis</t>
  </si>
  <si>
    <t>Lachnoclostridium</t>
  </si>
  <si>
    <t>denovo12</t>
  </si>
  <si>
    <t>Oscillibacter valericigenes strain Sjm18-20 16S ribosomal RNA,  complete sequence</t>
  </si>
  <si>
    <t>414/434</t>
  </si>
  <si>
    <t>0/434</t>
  </si>
  <si>
    <t>Bacteria; Firmicutes; Clostridia; Clostridiales; Oscillospiraceae; Oscillibacter; Oscillibacter valericigenes</t>
  </si>
  <si>
    <t>Oscillibacter valericigenes</t>
  </si>
  <si>
    <t>Oscillibacter</t>
  </si>
  <si>
    <t>Oscillospiraceae</t>
  </si>
  <si>
    <t>denovo13</t>
  </si>
  <si>
    <t>412/440</t>
  </si>
  <si>
    <t>18/440</t>
  </si>
  <si>
    <t>denovo14</t>
  </si>
  <si>
    <t>402/436</t>
  </si>
  <si>
    <t>2/436</t>
  </si>
  <si>
    <t>denovo15</t>
  </si>
  <si>
    <t>[Clostridium] saccharolyticum strain WM1 16S ribosomal RNA, partial  sequence</t>
  </si>
  <si>
    <t>415/435</t>
  </si>
  <si>
    <t>3/435</t>
  </si>
  <si>
    <t>Bacteria; Firmicutes; Clostridia; Clostridiales; Lachnospiraceae; Lachnoclostridium; [Clostridium] saccharolyticum</t>
  </si>
  <si>
    <t>[Clostridium] saccharolyticum</t>
  </si>
  <si>
    <t>denovo16</t>
  </si>
  <si>
    <t>425/440</t>
  </si>
  <si>
    <t>denovo17</t>
  </si>
  <si>
    <t>Beduini massiliensis strain GM1 16S ribosomal RNA, partial sequence</t>
  </si>
  <si>
    <t>439/440</t>
  </si>
  <si>
    <t>Bacteria; Firmicutes; Clostridia; Clostridiales; Clostridiaceae; Beduini; Beduini massiliensis</t>
  </si>
  <si>
    <t>Beduini massiliensis</t>
  </si>
  <si>
    <t>Beduini</t>
  </si>
  <si>
    <t>Clostridiaceae</t>
  </si>
  <si>
    <t>denovo18</t>
  </si>
  <si>
    <t>Turicibacter sanguinis strain MOL361 16S ribosomal RNA, partial  sequence</t>
  </si>
  <si>
    <t>424/441</t>
  </si>
  <si>
    <t>2/441</t>
  </si>
  <si>
    <t>Bacteria; Firmicutes; Erysipelotrichia; Erysipelotrichales; Erysipelotrichaceae; Turicibacter; Turicibacter sanguinis</t>
  </si>
  <si>
    <t>Turicibacter sanguinis</t>
  </si>
  <si>
    <t>Turicibacter</t>
  </si>
  <si>
    <t>Erysipelotrichaceae</t>
  </si>
  <si>
    <t>Erysipelotrichales</t>
  </si>
  <si>
    <t>Erysipelotrichia</t>
  </si>
  <si>
    <t>denovo19</t>
  </si>
  <si>
    <t>Eubacterium coprostanoligenes strain HL 16S ribosomal RNA, partial  sequence</t>
  </si>
  <si>
    <t>421/440</t>
  </si>
  <si>
    <t>Bacteria; Firmicutes; Clostridia; Clostridiales; Eubacteriaceae; Eubacterium; Eubacterium coprostanoligenes</t>
  </si>
  <si>
    <t>Eubacterium coprostanoligenes</t>
  </si>
  <si>
    <t>Eubacterium</t>
  </si>
  <si>
    <t>Eubacteriaceae</t>
  </si>
  <si>
    <t>denovo20</t>
  </si>
  <si>
    <t>Muricomes intestini strain 2PG-424-CC-1 16S ribosomal RNA, partial  sequence</t>
  </si>
  <si>
    <t>420/441</t>
  </si>
  <si>
    <t>Bacteria; Firmicutes; Clostridia; Clostridiales; Lachnospiraceae; Muricomes; Muricomes intestini</t>
  </si>
  <si>
    <t>Muricomes intestini</t>
  </si>
  <si>
    <t>Muricomes</t>
  </si>
  <si>
    <t>denovo21</t>
  </si>
  <si>
    <t>423/440</t>
  </si>
  <si>
    <t>denovo22</t>
  </si>
  <si>
    <t>Bifidobacterium pseudolongum strain PNC-2-9G 16S ribosomal RNA,  partial sequence</t>
  </si>
  <si>
    <t>437/440</t>
  </si>
  <si>
    <t>1/440</t>
  </si>
  <si>
    <t>Bacteria; Actinobacteria; Actinobacteria; Bifidobacteriales; Bifidobacteriaceae; Bifidobacterium; Bifidobacterium pseudolongum</t>
  </si>
  <si>
    <t>Bifidobacterium pseudolongum</t>
  </si>
  <si>
    <t>Bifidobacterium</t>
  </si>
  <si>
    <t>Bifidobacteriaceae</t>
  </si>
  <si>
    <t>Bifidobacteriales</t>
  </si>
  <si>
    <t>Actinobacteria</t>
  </si>
  <si>
    <t>denovo23</t>
  </si>
  <si>
    <t>[Clostridium] cocleatum strain DSM 1551 16S ribosomal RNA, partial  sequence</t>
  </si>
  <si>
    <t>Bacteria; Firmicutes; Erysipelotrichia; Erysipelotrichales; Erysipelotrichaceae; Erysipelatoclostridium; [Clostridium] cocleatum</t>
  </si>
  <si>
    <t>[Clostridium] cocleatum</t>
  </si>
  <si>
    <t>Erysipelatoclostridium</t>
  </si>
  <si>
    <t>denovo24</t>
  </si>
  <si>
    <t>Paenibacillus thermophilus strain WP-1 16S ribosomal RNA, partial  sequence</t>
  </si>
  <si>
    <t>Bacteria; Firmicutes; Bacilli; Bacillales; Paenibacillaceae; Paenibacillus; Paenibacillus thermophilus</t>
  </si>
  <si>
    <t>Paenibacillus thermophilus</t>
  </si>
  <si>
    <t>Paenibacillus</t>
  </si>
  <si>
    <t>Paenibacillaceae</t>
  </si>
  <si>
    <t>Bacillales</t>
  </si>
  <si>
    <t>denovo25</t>
  </si>
  <si>
    <t>Bacteroides xylanolyticus strain X5-1 16S ribosomal RNA, partial  sequence</t>
  </si>
  <si>
    <t>419/440</t>
  </si>
  <si>
    <t>3/440</t>
  </si>
  <si>
    <t>Bacteria; Bacteroidetes; Bacteroidia; Bacteroidales; Bacteroidaceae; Bacteroides; Bacteroides xylanolyticus</t>
  </si>
  <si>
    <t>Bacteroides xylanolyticus</t>
  </si>
  <si>
    <t>denovo26</t>
  </si>
  <si>
    <t>Mucispirillum schaedleri strain HRI I17 16S ribosomal RNA, partial  sequence</t>
  </si>
  <si>
    <t>Bacteria; Deferribacteres; Deferribacteres; Deferribacterales; Deferribacteraceae; Mucispirillum; Mucispirillum schaedleri</t>
  </si>
  <si>
    <t>Mucispirillum schaedleri</t>
  </si>
  <si>
    <t>Mucispirillum</t>
  </si>
  <si>
    <t>Deferribacteraceae</t>
  </si>
  <si>
    <t>Deferribacterales</t>
  </si>
  <si>
    <t>Deferribacteres</t>
  </si>
  <si>
    <t>denovo27</t>
  </si>
  <si>
    <t>denovo28</t>
  </si>
  <si>
    <t>denovo29</t>
  </si>
  <si>
    <t>429/440</t>
  </si>
  <si>
    <t>denovo30</t>
  </si>
  <si>
    <t>Enterococcus gallinarum strain LMG 13129 16S ribosomal RNA, partial  sequence</t>
  </si>
  <si>
    <t>438/440</t>
  </si>
  <si>
    <t>Bacteria; Firmicutes; Bacilli; Lactobacillales; Enterococcaceae; Enterococcus; Enterococcus gallinarum</t>
  </si>
  <si>
    <t>Enterococcus gallinarum</t>
  </si>
  <si>
    <t>Enterococcus</t>
  </si>
  <si>
    <t>Enterococcaceae</t>
  </si>
  <si>
    <t>denovo31</t>
  </si>
  <si>
    <t>Flintibacter butyricus strain BLS21 16S ribosomal RNA, partial  sequence</t>
  </si>
  <si>
    <t>431/435</t>
  </si>
  <si>
    <t>0/435</t>
  </si>
  <si>
    <t>Bacteria; Firmicutes; Clostridia; Clostridiales; ; Flintibacter; Flintibacter butyricus</t>
  </si>
  <si>
    <t>Flintibacter butyricus</t>
  </si>
  <si>
    <t>Flintibacter</t>
  </si>
  <si>
    <t>denovo32</t>
  </si>
  <si>
    <t>Hydrogenoanaerobacterium saccharovorans strain SW512 16S ribosomal  RNA, partial sequence</t>
  </si>
  <si>
    <t>410/441</t>
  </si>
  <si>
    <t>Bacteria; Firmicutes; Clostridia; Clostridiales; Ruminococcaceae; Hydrogenoanaerobacterium; Hydrogenoanaerobacterium saccharovorans</t>
  </si>
  <si>
    <t>Hydrogenoanaerobacterium saccharovorans</t>
  </si>
  <si>
    <t>Hydrogenoanaerobacterium</t>
  </si>
  <si>
    <t>denovo33</t>
  </si>
  <si>
    <t>Ruthenibacterium lactatiformans strain 585-1 16S ribosomal RNA,  partial sequence</t>
  </si>
  <si>
    <t>Bacteria; Firmicutes; Clostridia; Clostridiales; Ruminococcaceae; Ruthenibacterium; Ruthenibacterium lactatiformans</t>
  </si>
  <si>
    <t>Ruthenibacterium lactatiformans</t>
  </si>
  <si>
    <t>Ruthenibacterium</t>
  </si>
  <si>
    <t>denovo34</t>
  </si>
  <si>
    <t>[Eubacterium] siraeum strain ATCC 29066 16S ribosomal RNA, partial  sequence</t>
  </si>
  <si>
    <t>411/440</t>
  </si>
  <si>
    <t>Bacteria; Firmicutes; Clostridia; Clostridiales; Ruminococcaceae; ; [Eubacterium] siraeum</t>
  </si>
  <si>
    <t>[Eubacterium] siraeum</t>
  </si>
  <si>
    <t>denovo35</t>
  </si>
  <si>
    <t>Eisenbergiella massiliensis strain AT11 16S ribosomal RNA, partial  sequence</t>
  </si>
  <si>
    <t>Bacteria; Firmicutes; Clostridia; Clostridiales; Lachnospiraceae; Eisenbergiella; Eisenbergiella massiliensis</t>
  </si>
  <si>
    <t>Eisenbergiella massiliensis</t>
  </si>
  <si>
    <t>Eisenbergiella</t>
  </si>
  <si>
    <t>denovo36</t>
  </si>
  <si>
    <t>[Ruminococcus] gnavus ATCC 29149 16S ribosomal RNA, partial sequence</t>
  </si>
  <si>
    <t>428/440</t>
  </si>
  <si>
    <t>Bacteria; Firmicutes; Clostridia; Clostridiales; Lachnospiraceae; Blautia; [Ruminococcus] gnavus</t>
  </si>
  <si>
    <t>[Ruminococcus] gnavus</t>
  </si>
  <si>
    <t>Blautia</t>
  </si>
  <si>
    <t>denovo37</t>
  </si>
  <si>
    <t>413/442</t>
  </si>
  <si>
    <t>3/442</t>
  </si>
  <si>
    <t>denovo38</t>
  </si>
  <si>
    <t>Oscillibacter ruminantium GH1 16S ribosomal RNA, partial sequence</t>
  </si>
  <si>
    <t>409/434</t>
  </si>
  <si>
    <t>Bacteria; Firmicutes; Clostridia; Clostridiales; Oscillospiraceae; Oscillibacter; Oscillibacter ruminantium</t>
  </si>
  <si>
    <t>Oscillibacter ruminantium</t>
  </si>
  <si>
    <t>denovo39</t>
  </si>
  <si>
    <t>422/436</t>
  </si>
  <si>
    <t>5/436</t>
  </si>
  <si>
    <t>denovo40</t>
  </si>
  <si>
    <t>Parabacteroides goldsteinii DSM 19448 = WAL 12034 strain JCM  13446 16S ribosomal RNA, partial sequence</t>
  </si>
  <si>
    <t>Bacteria; Bacteroidetes; Bacteroidia; Bacteroidales; Tannerellaceae; Parabacteroides; Parabacteroides goldsteinii</t>
  </si>
  <si>
    <t>Parabacteroides goldsteinii</t>
  </si>
  <si>
    <t>Parabacteroides</t>
  </si>
  <si>
    <t>Tannerellaceae</t>
  </si>
  <si>
    <t>denovo41</t>
  </si>
  <si>
    <t>denovo42</t>
  </si>
  <si>
    <t>Lachnoclostridium pacaense strain Marseille-P3100 16S ribosomal  RNA, partial sequence</t>
  </si>
  <si>
    <t>424/440</t>
  </si>
  <si>
    <t>Bacteria; Firmicutes; Clostridia; Clostridiales; Lachnospiraceae; Lachnoclostridium; Lachnoclostridium pacaense</t>
  </si>
  <si>
    <t>Lachnoclostridium pacaense</t>
  </si>
  <si>
    <t>denovo43</t>
  </si>
  <si>
    <t>Neglecta timonensis strain SN17 16S ribosomal RNA, partial sequence</t>
  </si>
  <si>
    <t>Bacteria; Firmicutes; Clostridia; Clostridiales; Ruminococcaceae; Neglecta; Neglecta timonensis</t>
  </si>
  <si>
    <t>Neglecta timonensis</t>
  </si>
  <si>
    <t>Neglecta</t>
  </si>
  <si>
    <t>denovo44</t>
  </si>
  <si>
    <t>[Clostridium] asparagiforme strain N6 16S ribosomal RNA, partial  sequence</t>
  </si>
  <si>
    <t>422/440</t>
  </si>
  <si>
    <t>Bacteria; Firmicutes; Clostridia; Clostridiales; Lachnospiraceae; Lachnoclostridium; [Clostridium] asparagiforme</t>
  </si>
  <si>
    <t>[Clostridium] asparagiforme</t>
  </si>
  <si>
    <t>denovo45</t>
  </si>
  <si>
    <t>[Clostridium] aerotolerans strain DSM 5434 16S ribosomal RNA,  partial sequence</t>
  </si>
  <si>
    <t>414/440</t>
  </si>
  <si>
    <t>Bacteria; Firmicutes; Clostridia; Clostridiales; Lachnospiraceae; Lachnoclostridium; [Clostridium] aerotolerans</t>
  </si>
  <si>
    <t>[Clostridium] aerotolerans</t>
  </si>
  <si>
    <t>denovo46</t>
  </si>
  <si>
    <t>Clostridium amazonense strain NE08V 16S ribosomal RNA, partial  sequence</t>
  </si>
  <si>
    <t>382/441</t>
  </si>
  <si>
    <t>3/441</t>
  </si>
  <si>
    <t>Bacteria; Firmicutes; Clostridia; Clostridiales; Clostridiaceae; Clostridium; Clostridium amazonense</t>
  </si>
  <si>
    <t>Clostridium amazonense</t>
  </si>
  <si>
    <t>Clostridium</t>
  </si>
  <si>
    <t>denovo47</t>
  </si>
  <si>
    <t>Roseburia hominis A2-183 16S ribosomal RNA, partial sequence</t>
  </si>
  <si>
    <t>419/441</t>
  </si>
  <si>
    <t>1/441</t>
  </si>
  <si>
    <t>Bacteria; Firmicutes; Clostridia; Clostridiales; Lachnospiraceae; Roseburia; Roseburia hominis</t>
  </si>
  <si>
    <t>Roseburia hominis</t>
  </si>
  <si>
    <t>Roseburia</t>
  </si>
  <si>
    <t>denovo48</t>
  </si>
  <si>
    <t>denovo49</t>
  </si>
  <si>
    <t>413/441</t>
  </si>
  <si>
    <t>denovo50</t>
  </si>
  <si>
    <t>410/435</t>
  </si>
  <si>
    <t>denovo51</t>
  </si>
  <si>
    <t>397/440</t>
  </si>
  <si>
    <t>19/440</t>
  </si>
  <si>
    <t>denovo52</t>
  </si>
  <si>
    <t>415/442</t>
  </si>
  <si>
    <t>denovo53</t>
  </si>
  <si>
    <t>denovo54</t>
  </si>
  <si>
    <t>denovo55</t>
  </si>
  <si>
    <t>denovo56</t>
  </si>
  <si>
    <t>Christensenella minuta strain YIT 12065 16S ribosomal RNA, partial  sequence</t>
  </si>
  <si>
    <t>394/446</t>
  </si>
  <si>
    <t>9/446</t>
  </si>
  <si>
    <t>Bacteria; Firmicutes; Clostridia; Clostridiales; Christensenellaceae; Christensenella; Christensenella minuta</t>
  </si>
  <si>
    <t>Christensenella minuta</t>
  </si>
  <si>
    <t>Christensenella</t>
  </si>
  <si>
    <t>Christensenellaceae</t>
  </si>
  <si>
    <t>denovo57</t>
  </si>
  <si>
    <t>Anaerocolumna cellulosilytica strain SN021 16S ribosomal RNA,  partial sequence</t>
  </si>
  <si>
    <t>420/440</t>
  </si>
  <si>
    <t>Bacteria; Firmicutes; Clostridia; Clostridiales; Lachnospiraceae; Anaerocolumna; Anaerocolumna cellulosilytica</t>
  </si>
  <si>
    <t>Anaerocolumna cellulosilytica</t>
  </si>
  <si>
    <t>Anaerocolumna</t>
  </si>
  <si>
    <t>denovo58</t>
  </si>
  <si>
    <t>Blautia producta ATCC 27340 = DSM 2950 strain JCM 1471 16S ribosomal  RNA, partial sequence</t>
  </si>
  <si>
    <t>Bacteria; Firmicutes; Clostridia; Clostridiales; Lachnospiraceae; Blautia; Blautia producta</t>
  </si>
  <si>
    <t>Blautia producta</t>
  </si>
  <si>
    <t>denovo59</t>
  </si>
  <si>
    <t>Phocea massiliensis strain Marseille-P2769 16S ribosomal RNA,  partial sequence</t>
  </si>
  <si>
    <t>419/439</t>
  </si>
  <si>
    <t>0/439</t>
  </si>
  <si>
    <t>Bacteria; Firmicutes; Clostridia; Clostridiales; Ruminococcaceae; Phocea; Phocea massiliensis</t>
  </si>
  <si>
    <t>Phocea massiliensis</t>
  </si>
  <si>
    <t>Phocea</t>
  </si>
  <si>
    <t>denovo60</t>
  </si>
  <si>
    <t>denovo61</t>
  </si>
  <si>
    <t>Lactobacillus rogosae strain ATCC 27753 16S ribosomal RNA, partial  sequence</t>
  </si>
  <si>
    <t>413/440</t>
  </si>
  <si>
    <t>2/440</t>
  </si>
  <si>
    <t>Bacteria; Firmicutes; Bacilli; Lactobacillales; Lactobacillaceae; Lactobacillus; Lactobacillus rogosae</t>
  </si>
  <si>
    <t>Lactobacillus rogosae</t>
  </si>
  <si>
    <t>denovo62</t>
  </si>
  <si>
    <t>431/439</t>
  </si>
  <si>
    <t>denovo63</t>
  </si>
  <si>
    <t>Christensenella massiliensis strain Marseille-P2438 16S ribosomal  RNA, partial sequence</t>
  </si>
  <si>
    <t>384/437</t>
  </si>
  <si>
    <t>4/437</t>
  </si>
  <si>
    <t>Bacteria; Firmicutes; Clostridia; Clostridiales; Christensenellaceae; Christensenella; Christensenella massiliensis</t>
  </si>
  <si>
    <t>Christensenella massiliensis</t>
  </si>
  <si>
    <t>denovo64</t>
  </si>
  <si>
    <t>Propionispira paucivorans strain DSM 20756 16S ribosomal RNA,  partial sequence</t>
  </si>
  <si>
    <t>412/439</t>
  </si>
  <si>
    <t>Bacteria; Firmicutes; Negativicutes; Selenomonadales; Selenomonadaceae; Propionispira; Propionispira paucivorans</t>
  </si>
  <si>
    <t>Propionispira paucivorans</t>
  </si>
  <si>
    <t>Propionispira</t>
  </si>
  <si>
    <t>Selenomonadaceae</t>
  </si>
  <si>
    <t>Selenomonadales</t>
  </si>
  <si>
    <t>Negativicutes</t>
  </si>
  <si>
    <t>denovo65</t>
  </si>
  <si>
    <t>Acetatifactor muris strain CT-m2 16S ribosomal RNA, partial sequence</t>
  </si>
  <si>
    <t>417/440</t>
  </si>
  <si>
    <t>Bacteria; Firmicutes; Clostridia; Clostridiales; Lachnospiraceae; Acetatifactor; Acetatifactor muris</t>
  </si>
  <si>
    <t>Acetatifactor muris</t>
  </si>
  <si>
    <t>Acetatifactor</t>
  </si>
  <si>
    <t>denovo66</t>
  </si>
  <si>
    <t>411/439</t>
  </si>
  <si>
    <t>17/439</t>
  </si>
  <si>
    <t>denovo67</t>
  </si>
  <si>
    <t>denovo68</t>
  </si>
  <si>
    <t>427/439</t>
  </si>
  <si>
    <t>denovo69</t>
  </si>
  <si>
    <t>Falcatimonas natans strain WN011 16S ribosomal RNA, partial sequence</t>
  </si>
  <si>
    <t>410/439</t>
  </si>
  <si>
    <t>Bacteria; Firmicutes; Clostridia; Clostridiales; Clostridiaceae; Falcatimonas; Falcatimonas natans</t>
  </si>
  <si>
    <t>Falcatimonas natans</t>
  </si>
  <si>
    <t>Falcatimonas</t>
  </si>
  <si>
    <t>denovo70</t>
  </si>
  <si>
    <t>Roseburia intestinalis strain DSM 14610 16S ribosomal RNA, partial  sequence</t>
  </si>
  <si>
    <t>426/434</t>
  </si>
  <si>
    <t>Bacteria; Firmicutes; Clostridia; Clostridiales; Lachnospiraceae; Roseburia; Roseburia intestinalis</t>
  </si>
  <si>
    <t>Roseburia intestinalis</t>
  </si>
  <si>
    <t>denovo71</t>
  </si>
  <si>
    <t>Bacteroides caccae strain JCM 9498 16S ribosomal RNA, partial  sequence</t>
  </si>
  <si>
    <t>437/439</t>
  </si>
  <si>
    <t>Bacteria; Bacteroidetes; Bacteroidia; Bacteroidales; Bacteroidaceae; Bacteroides; Bacteroides caccae</t>
  </si>
  <si>
    <t>Bacteroides caccae</t>
  </si>
  <si>
    <t>denovo72</t>
  </si>
  <si>
    <t>Roseburia faecis strain M72/1 16S ribosomal RNA, partial sequence</t>
  </si>
  <si>
    <t>430/439</t>
  </si>
  <si>
    <t>Bacteria; Firmicutes; Clostridia; Clostridiales; Lachnospiraceae; Roseburia; Roseburia faecis</t>
  </si>
  <si>
    <t>Roseburia faecis</t>
  </si>
  <si>
    <t>denovo73</t>
  </si>
  <si>
    <t>Absiella dolichum DSM 3991 strain ATCC 29143 16S ribosomal RNA,  partial sequence</t>
  </si>
  <si>
    <t>402/443</t>
  </si>
  <si>
    <t>8/443</t>
  </si>
  <si>
    <t>Bacteria; Firmicutes; Erysipelotrichia; Erysipelotrichales; Erysipelotrichaceae; Absiella; Absiella dolichum</t>
  </si>
  <si>
    <t>Absiella dolichum</t>
  </si>
  <si>
    <t>Absiella</t>
  </si>
  <si>
    <t>denovo74</t>
  </si>
  <si>
    <t>16/439</t>
  </si>
  <si>
    <t>denovo75</t>
  </si>
  <si>
    <t>417/439</t>
  </si>
  <si>
    <t>denovo76</t>
  </si>
  <si>
    <t>425/439</t>
  </si>
  <si>
    <t>denovo77</t>
  </si>
  <si>
    <t>Murimonas intestini strain SRB-530-5-H 16S ribosomal RNA, partial  sequence</t>
  </si>
  <si>
    <t>422/439</t>
  </si>
  <si>
    <t>Bacteria; Firmicutes; Clostridia; Clostridiales; Lachnospiraceae; Murimonas; Murimonas intestini</t>
  </si>
  <si>
    <t>Murimonas intestini</t>
  </si>
  <si>
    <t>Murimonas</t>
  </si>
  <si>
    <t>denovo78</t>
  </si>
  <si>
    <t>406/440</t>
  </si>
  <si>
    <t>denovo79</t>
  </si>
  <si>
    <t>409/439</t>
  </si>
  <si>
    <t>denovo80</t>
  </si>
  <si>
    <t>Bacteroides paurosaccharolyticus JCM 15092 16S ribosomal RNA,  partial sequence</t>
  </si>
  <si>
    <t>421/439</t>
  </si>
  <si>
    <t>Bacteria; Bacteroidetes; Bacteroidia; Bacteroidales; Bacteroidaceae; Bacteroides; Bacteroides paurosaccharolyticus</t>
  </si>
  <si>
    <t>Bacteroides paurosaccharolyticus</t>
  </si>
  <si>
    <t>denovo81</t>
  </si>
  <si>
    <t>Peptococcus simiae strain M108 16S ribosomal RNA, partial sequence</t>
  </si>
  <si>
    <t>398/442</t>
  </si>
  <si>
    <t>7/442</t>
  </si>
  <si>
    <t>Bacteria; Firmicutes; Clostridia; Clostridiales; Peptococcaceae; Peptococcus; Peptococcus simiae</t>
  </si>
  <si>
    <t>Peptococcus simiae</t>
  </si>
  <si>
    <t>Peptococcus</t>
  </si>
  <si>
    <t>Peptococcaceae</t>
  </si>
  <si>
    <t>denovo82</t>
  </si>
  <si>
    <t>denovo83</t>
  </si>
  <si>
    <t>Ihubacter massiliensis strain Marseille-P2843 16S ribosomal RNA,  partial sequence</t>
  </si>
  <si>
    <t>422/433</t>
  </si>
  <si>
    <t>0/433</t>
  </si>
  <si>
    <t>Bacteria; Firmicutes; Clostridia; Clostridiales; Clostridiales Family XIII. Incertae Sedis; Ihubacter; Ihubacter massiliensis</t>
  </si>
  <si>
    <t>Ihubacter massiliensis</t>
  </si>
  <si>
    <t>Ihubacter</t>
  </si>
  <si>
    <t>Clostridiales Family XIII. Incertae Sedis</t>
  </si>
  <si>
    <t>denovo84</t>
  </si>
  <si>
    <t>Caecibacterium sporoformans strain 77-5d 16S ribosomal RNA, partial  sequence</t>
  </si>
  <si>
    <t>414/435</t>
  </si>
  <si>
    <t>Bacteria; Firmicutes; Clostridia; Clostridiales; Lachnospiraceae; Caecibacterium; Caecibacterium sporoformans</t>
  </si>
  <si>
    <t>Caecibacterium sporoformans</t>
  </si>
  <si>
    <t>Caecibacterium</t>
  </si>
  <si>
    <t>denovo85</t>
  </si>
  <si>
    <t>Pseudoflavonifractor capillosus ATCC 29799 16S ribosomal RNA,  partial sequence</t>
  </si>
  <si>
    <t>422/435</t>
  </si>
  <si>
    <t>Bacteria; Firmicutes; Clostridia; Clostridiales; Ruminococcaceae; Pseudoflavonifractor; Pseudoflavonifractor capillosus</t>
  </si>
  <si>
    <t>Pseudoflavonifractor capillosus</t>
  </si>
  <si>
    <t>denovo86</t>
  </si>
  <si>
    <t>Asaccharobacter celatus strain JCM 14811 16S ribosomal RNA, partial  sequence</t>
  </si>
  <si>
    <t>433/439</t>
  </si>
  <si>
    <t>Bacteria; Actinobacteria; Coriobacteriia; Eggerthellales; Eggerthellaceae; Asaccharobacter; Asaccharobacter celatus</t>
  </si>
  <si>
    <t>Asaccharobacter celatus</t>
  </si>
  <si>
    <t>Asaccharobacter</t>
  </si>
  <si>
    <t>Eggerthellaceae</t>
  </si>
  <si>
    <t>Eggerthellales</t>
  </si>
  <si>
    <t>Coriobacteriia</t>
  </si>
  <si>
    <t>denovo87</t>
  </si>
  <si>
    <t>Pseudobutyrivibrio ruminis strain DSM 9787 16S ribosomal RNA,  partial sequence</t>
  </si>
  <si>
    <t>393/433</t>
  </si>
  <si>
    <t>1/433</t>
  </si>
  <si>
    <t>Bacteria; Firmicutes; Clostridia; Clostridiales; Lachnospiraceae; Pseudobutyrivibrio; Pseudobutyrivibrio ruminis</t>
  </si>
  <si>
    <t>Pseudobutyrivibrio ruminis</t>
  </si>
  <si>
    <t>Pseudobutyrivibrio</t>
  </si>
  <si>
    <t>denovo88</t>
  </si>
  <si>
    <t>denovo89</t>
  </si>
  <si>
    <t>420/439</t>
  </si>
  <si>
    <t>denovo90</t>
  </si>
  <si>
    <t>Desulfitobacterium metallireducens strain 853-15 16S ribosomal  RNA, partial sequence</t>
  </si>
  <si>
    <t>387/442</t>
  </si>
  <si>
    <t>6/442</t>
  </si>
  <si>
    <t>Bacteria; Firmicutes; Clostridia; Clostridiales; Peptococcaceae; Desulfitobacterium; Desulfitobacterium metallireducens</t>
  </si>
  <si>
    <t>Desulfitobacterium metallireducens</t>
  </si>
  <si>
    <t>Desulfitobacterium</t>
  </si>
  <si>
    <t>denovo91</t>
  </si>
  <si>
    <t>412/433</t>
  </si>
  <si>
    <t>denovo92</t>
  </si>
  <si>
    <t>[Clostridium] methylpentosum strain R2 16S ribosomal RNA, partial  sequence</t>
  </si>
  <si>
    <t>409/437</t>
  </si>
  <si>
    <t>7/437</t>
  </si>
  <si>
    <t>Bacteria; Firmicutes; Clostridia; Clostridiales; Ruminococcaceae; ; [Clostridium] methylpentosum</t>
  </si>
  <si>
    <t>[Clostridium] methylpentosum</t>
  </si>
  <si>
    <t>denovo93</t>
  </si>
  <si>
    <t>Anaerocolumna jejuensis strain HY-35-12 16S ribosomal RNA, partial  sequence</t>
  </si>
  <si>
    <t>406/439</t>
  </si>
  <si>
    <t>2/439</t>
  </si>
  <si>
    <t>Bacteria; Firmicutes; Clostridia; Clostridiales; Lachnospiraceae; Anaerocolumna; Anaerocolumna jejuensis</t>
  </si>
  <si>
    <t>Anaerocolumna jejuensis</t>
  </si>
  <si>
    <t>denovo94</t>
  </si>
  <si>
    <t>418/439</t>
  </si>
  <si>
    <t>denovo95</t>
  </si>
  <si>
    <t>Hafnia alvei strain JCM 1666 16S ribosomal RNA, partial sequence</t>
  </si>
  <si>
    <t>428/439</t>
  </si>
  <si>
    <t>Bacteria; Proteobacteria; Gammaproteobacteria; Enterobacterales; Hafniaceae; Hafnia; Hafnia alvei</t>
  </si>
  <si>
    <t>Hafnia alvei</t>
  </si>
  <si>
    <t>Hafnia</t>
  </si>
  <si>
    <t>Hafniaceae</t>
  </si>
  <si>
    <t>denovo96</t>
  </si>
  <si>
    <t>398/435</t>
  </si>
  <si>
    <t>denovo97</t>
  </si>
  <si>
    <t>denovo98</t>
  </si>
  <si>
    <t>denovo99</t>
  </si>
  <si>
    <t>411/436</t>
  </si>
  <si>
    <t>0/436</t>
  </si>
  <si>
    <t>denovo100</t>
  </si>
  <si>
    <t>denovo101</t>
  </si>
  <si>
    <t>Aminipila butyrica strain FH042 16S ribosomal RNA, partial sequence</t>
  </si>
  <si>
    <t>387/435</t>
  </si>
  <si>
    <t>2/435</t>
  </si>
  <si>
    <t>Bacteria; Firmicutes; Clostridia; Clostridiales; Clostridiales Family XIII. Incertae Sedis; Aminipila; Aminipila butyrica</t>
  </si>
  <si>
    <t>Aminipila butyrica</t>
  </si>
  <si>
    <t>Aminipila</t>
  </si>
  <si>
    <t>denovo102</t>
  </si>
  <si>
    <t>415/434</t>
  </si>
  <si>
    <t>3/434</t>
  </si>
  <si>
    <t>denovo103</t>
  </si>
  <si>
    <t>402/433</t>
  </si>
  <si>
    <t>denovo104</t>
  </si>
  <si>
    <t>416/442</t>
  </si>
  <si>
    <t>8/442</t>
  </si>
  <si>
    <t>denovo105</t>
  </si>
  <si>
    <t>416/439</t>
  </si>
  <si>
    <t>denovo106</t>
  </si>
  <si>
    <t>396/439</t>
  </si>
  <si>
    <t>8/439</t>
  </si>
  <si>
    <t>denovo107</t>
  </si>
  <si>
    <t>[Clostridium] populeti strain 743A 16S ribosomal RNA, partial  sequence</t>
  </si>
  <si>
    <t>410/440</t>
  </si>
  <si>
    <t>Bacteria; Firmicutes; Clostridia; Clostridiales; Lachnospiraceae; Lachnoclostridium; [Clostridium] populeti</t>
  </si>
  <si>
    <t>[Clostridium] populeti</t>
  </si>
  <si>
    <t>denovo108</t>
  </si>
  <si>
    <t>416/440</t>
  </si>
  <si>
    <t>4/440</t>
  </si>
  <si>
    <t>denovo109</t>
  </si>
  <si>
    <t>Holdemania massiliensis AP2 16S ribosomal RNA, partial sequence</t>
  </si>
  <si>
    <t>367/445</t>
  </si>
  <si>
    <t>12/445</t>
  </si>
  <si>
    <t>Unassignment</t>
  </si>
  <si>
    <t>Filter: Query Coverage &gt;= 85, Identity Percentage &gt;= 85</t>
  </si>
  <si>
    <t>denovo110</t>
  </si>
  <si>
    <t>415/439</t>
  </si>
  <si>
    <t>denovo111</t>
  </si>
  <si>
    <t>denovo112</t>
  </si>
  <si>
    <t>denovo113</t>
  </si>
  <si>
    <t>407/440</t>
  </si>
  <si>
    <t>denovo114</t>
  </si>
  <si>
    <t>Anaeroplasma abactoclasticum strain 6-1 16S ribosomal RNA, partial  sequence</t>
  </si>
  <si>
    <t>401/438</t>
  </si>
  <si>
    <t>4/438</t>
  </si>
  <si>
    <t>Bacteria; Tenericutes; Mollicutes; Anaeroplasmatales; Anaeroplasmataceae; Anaeroplasma; Anaeroplasma abactoclasticum</t>
  </si>
  <si>
    <t>Anaeroplasma abactoclasticum</t>
  </si>
  <si>
    <t>Anaeroplasma</t>
  </si>
  <si>
    <t>Anaeroplasmataceae</t>
  </si>
  <si>
    <t>Anaeroplasmatales</t>
  </si>
  <si>
    <t>Mollicutes</t>
  </si>
  <si>
    <t>Tenericutes</t>
  </si>
  <si>
    <t>denovo115</t>
  </si>
  <si>
    <t>Papillibacter cinnamivorans strain CIN1 16S ribosomal RNA, partial  sequence</t>
  </si>
  <si>
    <t>409/436</t>
  </si>
  <si>
    <t>4/436</t>
  </si>
  <si>
    <t>Bacteria; Firmicutes; Clostridia; Clostridiales; Ruminococcaceae; Papillibacter; Papillibacter cinnamivorans</t>
  </si>
  <si>
    <t>Papillibacter cinnamivorans</t>
  </si>
  <si>
    <t>Papillibacter</t>
  </si>
  <si>
    <t>denovo116</t>
  </si>
  <si>
    <t>Intestinimonas butyriciproducens strain SRB-521-5-I 16S ribosomal  RNA, partial sequence</t>
  </si>
  <si>
    <t>423/437</t>
  </si>
  <si>
    <t>Bacteria; Firmicutes; Clostridia; Clostridiales; ; Intestinimonas; Intestinimonas butyriciproducens</t>
  </si>
  <si>
    <t>Intestinimonas butyriciproducens</t>
  </si>
  <si>
    <t>Intestinimonas</t>
  </si>
  <si>
    <t>denovo117</t>
  </si>
  <si>
    <t>Dorea formicigenerans strain ATCC 27755 16S ribosomal RNA, partial  sequence</t>
  </si>
  <si>
    <t>Bacteria; Firmicutes; Clostridia; Clostridiales; Lachnospiraceae; Dorea; Dorea formicigenerans</t>
  </si>
  <si>
    <t>Dorea formicigenerans</t>
  </si>
  <si>
    <t>Dorea</t>
  </si>
  <si>
    <t>denovo118</t>
  </si>
  <si>
    <t>denovo119</t>
  </si>
  <si>
    <t>Vallitalea pronyensis strain FatNI3 16S ribosomal RNA, partial  sequence</t>
  </si>
  <si>
    <t>385/443</t>
  </si>
  <si>
    <t>9/443</t>
  </si>
  <si>
    <t>Bacteria; Firmicutes; Clostridia; Clostridiales; Vallitaleaceae; Vallitalea; Vallitalea pronyensis</t>
  </si>
  <si>
    <t>Vallitalea pronyensis</t>
  </si>
  <si>
    <t>Vallitalea</t>
  </si>
  <si>
    <t>Vallitaleaceae</t>
  </si>
  <si>
    <t>denovo120</t>
  </si>
  <si>
    <t>423/439</t>
  </si>
  <si>
    <t>denovo121</t>
  </si>
  <si>
    <t>281/281</t>
  </si>
  <si>
    <t>0/281</t>
  </si>
  <si>
    <t>denovo122</t>
  </si>
  <si>
    <t>[Clostridium] scindens strain ATCC 35704 16S ribosomal RNA, partial  sequence</t>
  </si>
  <si>
    <t>1/439</t>
  </si>
  <si>
    <t>Bacteria; Firmicutes; Clostridia; Clostridiales; Lachnospiraceae; Lachnoclostridium; [Clostridium] scindens</t>
  </si>
  <si>
    <t>[Clostridium] scindens</t>
  </si>
  <si>
    <t>denovo123</t>
  </si>
  <si>
    <t>denovo124</t>
  </si>
  <si>
    <t>5/440</t>
  </si>
  <si>
    <t>denovo125</t>
  </si>
  <si>
    <t>Robinsoniella peoriensis strain PPC31 16S ribosomal RNA, partial  sequence</t>
  </si>
  <si>
    <t>435/439</t>
  </si>
  <si>
    <t>Bacteria; Firmicutes; Clostridia; Clostridiales; Lachnospiraceae; Robinsoniella; Robinsoniella peoriensis</t>
  </si>
  <si>
    <t>Robinsoniella peoriensis</t>
  </si>
  <si>
    <t>Robinsoniella</t>
  </si>
  <si>
    <t>denovo126</t>
  </si>
  <si>
    <t>denovo127</t>
  </si>
  <si>
    <t>[Clostridium] colinum strain DSM 6011 16S ribosomal RNA, partial  sequence</t>
  </si>
  <si>
    <t>408/436</t>
  </si>
  <si>
    <t>Bacteria; Firmicutes; Clostridia; Clostridiales; Lachnospiraceae; Tyzzerella; [Clostridium] colinum</t>
  </si>
  <si>
    <t>[Clostridium] colinum</t>
  </si>
  <si>
    <t>Tyzzerella</t>
  </si>
  <si>
    <t>denovo128</t>
  </si>
  <si>
    <t>416/433</t>
  </si>
  <si>
    <t>denovo129</t>
  </si>
  <si>
    <t>[Clostridium] fimetarium strain Z-2189 16S ribosomal RNA, partial  sequence</t>
  </si>
  <si>
    <t>424/439</t>
  </si>
  <si>
    <t>Bacteria; Firmicutes; Clostridia; Clostridiales; Lachnospiraceae; Lachnoclostridium; [Clostridium] fimetarium</t>
  </si>
  <si>
    <t>[Clostridium] fimetarium</t>
  </si>
  <si>
    <t>denovo130</t>
  </si>
  <si>
    <t>420/435</t>
  </si>
  <si>
    <t>denovo131</t>
  </si>
  <si>
    <t>denovo132</t>
  </si>
  <si>
    <t>3/439</t>
  </si>
  <si>
    <t>denovo133</t>
  </si>
  <si>
    <t>420/434</t>
  </si>
  <si>
    <t>denovo134</t>
  </si>
  <si>
    <t>408/437</t>
  </si>
  <si>
    <t>3/437</t>
  </si>
  <si>
    <t>denovo135</t>
  </si>
  <si>
    <t>386/441</t>
  </si>
  <si>
    <t>5/441</t>
  </si>
  <si>
    <t>denovo136</t>
  </si>
  <si>
    <t>denovo137</t>
  </si>
  <si>
    <t>408/457</t>
  </si>
  <si>
    <t>22/457</t>
  </si>
  <si>
    <t>denovo138</t>
  </si>
  <si>
    <t>6/441</t>
  </si>
  <si>
    <t>denovo139</t>
  </si>
  <si>
    <t>[Clostridium] viride strain T2-7 16S ribosomal RNA, partial sequence</t>
  </si>
  <si>
    <t>423/436</t>
  </si>
  <si>
    <t>Bacteria; Firmicutes; Clostridia; Clostridiales; Ruminococcaceae; ; [Clostridium] viride</t>
  </si>
  <si>
    <t>[Clostridium] viride</t>
  </si>
  <si>
    <t>denovo140</t>
  </si>
  <si>
    <t>[Clostridium] leptum strain DSM 753 16S ribosomal RNA, partial  sequence</t>
  </si>
  <si>
    <t>Bacteria; Firmicutes; Clostridia; Clostridiales; Ruminococcaceae; ; [Clostridium] leptum</t>
  </si>
  <si>
    <t>[Clostridium] leptum</t>
  </si>
  <si>
    <t>denovo141</t>
  </si>
  <si>
    <t>denovo142</t>
  </si>
  <si>
    <t>Anaerotignum lactatifermentans strain G17 16S ribosomal RNA,  partial sequence</t>
  </si>
  <si>
    <t>425/435</t>
  </si>
  <si>
    <t>Bacteria; Firmicutes; Clostridia; Clostridiales; Lachnospiraceae; Anaerotignum; Anaerotignum lactatifermentans</t>
  </si>
  <si>
    <t>Anaerotignum lactatifermentans</t>
  </si>
  <si>
    <t>Anaerotignum</t>
  </si>
  <si>
    <t>denovo143</t>
  </si>
  <si>
    <t>419/435</t>
  </si>
  <si>
    <t>denovo144</t>
  </si>
  <si>
    <t>Ruminococcus flavefaciens strain C94 16S ribosomal RNA, partial  sequence</t>
  </si>
  <si>
    <t>Bacteria; Firmicutes; Clostridia; Clostridiales; Ruminococcaceae; Ruminococcus; Ruminococcus flavefaciens</t>
  </si>
  <si>
    <t>Ruminococcus flavefaciens</t>
  </si>
  <si>
    <t>Ruminococcus</t>
  </si>
  <si>
    <t>denovo145</t>
  </si>
  <si>
    <t>409/441</t>
  </si>
  <si>
    <t>4/441</t>
  </si>
  <si>
    <t>denovo146</t>
  </si>
  <si>
    <t>Defluviitalea saccharophila strain LIND6LT2 16S ribosomal RNA,  partial sequence</t>
  </si>
  <si>
    <t>374/436</t>
  </si>
  <si>
    <t>Bacteria; Firmicutes; Clostridia; Clostridiales; Defluviitaleaceae; Defluviitalea; Defluviitalea saccharophila</t>
  </si>
  <si>
    <t>Defluviitalea saccharophila</t>
  </si>
  <si>
    <t>Defluviitalea</t>
  </si>
  <si>
    <t>Defluviitaleaceae</t>
  </si>
  <si>
    <t>denovo147</t>
  </si>
  <si>
    <t>denovo148</t>
  </si>
  <si>
    <t>Paraeggerthella hongkongensis JCM 14552 strain HKU10 16S ribosomal  RNA, partial sequence</t>
  </si>
  <si>
    <t>Bacteria; Actinobacteria; Coriobacteriia; Eggerthellales; Eggerthellaceae; Paraeggerthella; Paraeggerthella hongkongensis</t>
  </si>
  <si>
    <t>Paraeggerthella hongkongensis</t>
  </si>
  <si>
    <t>Paraeggerthella</t>
  </si>
  <si>
    <t>denovo149</t>
  </si>
  <si>
    <t>denovo150</t>
  </si>
  <si>
    <t>398/439</t>
  </si>
  <si>
    <t>denovo151</t>
  </si>
  <si>
    <t>Anaerosporobacter mobilis strain IMSNU 40011 16S ribosomal RNA,  partial sequence</t>
  </si>
  <si>
    <t>Bacteria; Firmicutes; Clostridia; Clostridiales; Lachnospiraceae; Anaerosporobacter; Anaerosporobacter mobilis</t>
  </si>
  <si>
    <t>Anaerosporobacter mobilis</t>
  </si>
  <si>
    <t>Anaerosporobacter</t>
  </si>
  <si>
    <t>denovo152</t>
  </si>
  <si>
    <t>Blautia faecis strain M25 16S ribosomal RNA, partial sequence</t>
  </si>
  <si>
    <t>6/436</t>
  </si>
  <si>
    <t>Bacteria; Firmicutes; Clostridia; Clostridiales; Lachnospiraceae; Blautia; Blautia faecis</t>
  </si>
  <si>
    <t>Blautia faecis</t>
  </si>
  <si>
    <t>denovo153</t>
  </si>
  <si>
    <t>Coprococcus catus strain VPI-C6-61 16S ribosomal RNA, partial  sequence</t>
  </si>
  <si>
    <t>Bacteria; Firmicutes; Clostridia; Clostridiales; Lachnospiraceae; Coprococcus; Coprococcus catus</t>
  </si>
  <si>
    <t>Coprococcus catus</t>
  </si>
  <si>
    <t>Coprococcus</t>
  </si>
  <si>
    <t>denovo154</t>
  </si>
  <si>
    <t>411/433</t>
  </si>
  <si>
    <t>denovo155</t>
  </si>
  <si>
    <t>Eubacterium ventriosum strain ATCC 27560 16S ribosomal RNA, partial  sequence</t>
  </si>
  <si>
    <t>Bacteria; Firmicutes; Clostridia; Clostridiales; Eubacteriaceae; Eubacterium; Eubacterium ventriosum</t>
  </si>
  <si>
    <t>Eubacterium ventriosum</t>
  </si>
  <si>
    <t>denovo156</t>
  </si>
  <si>
    <t>400/440</t>
  </si>
  <si>
    <t>denovo157</t>
  </si>
  <si>
    <t>denovo158</t>
  </si>
  <si>
    <t>18/439</t>
  </si>
  <si>
    <t>denovo159</t>
  </si>
  <si>
    <t>denovo160</t>
  </si>
  <si>
    <t>Harryflintia acetispora strain V20-281a 16S ribosomal RNA, partial  sequence</t>
  </si>
  <si>
    <t>Bacteria; Firmicutes; Clostridia; Clostridiales; Ruminococcaceae; Harryflintia; Harryflintia acetispora</t>
  </si>
  <si>
    <t>Harryflintia acetispora</t>
  </si>
  <si>
    <t>Harryflintia</t>
  </si>
  <si>
    <t>denovo161</t>
  </si>
  <si>
    <t>denovo162</t>
  </si>
  <si>
    <t>Shigella boydii strain P288 16S ribosomal RNA, partial sequence</t>
  </si>
  <si>
    <t>393/444</t>
  </si>
  <si>
    <t>10/444</t>
  </si>
  <si>
    <t>Bacteria; Proteobacteria; Gammaproteobacteria; Enterobacterales; Enterobacteriaceae; Shigella; Shigella boydii</t>
  </si>
  <si>
    <t>Shigella boydii</t>
  </si>
  <si>
    <t>Shigella</t>
  </si>
  <si>
    <t>denovo163</t>
  </si>
  <si>
    <t>denovo164</t>
  </si>
  <si>
    <t>417/435</t>
  </si>
  <si>
    <t>1/435</t>
  </si>
  <si>
    <t>denovo165</t>
  </si>
  <si>
    <t>Anaerovorax odorimutans strain NorPut 16S ribosomal RNA, partial  sequence</t>
  </si>
  <si>
    <t>403/436</t>
  </si>
  <si>
    <t>Bacteria; Firmicutes; Clostridia; Clostridiales; Clostridiales Family XIII. Incertae Sedis; Anaerovorax; Anaerovorax odorimutans</t>
  </si>
  <si>
    <t>Anaerovorax odorimutans</t>
  </si>
  <si>
    <t>Anaerovorax</t>
  </si>
  <si>
    <t>denovo166</t>
  </si>
  <si>
    <t>Anaerotruncus colihominis strain WAL 14565 16S ribosomal RNA,  partial sequence</t>
  </si>
  <si>
    <t>Bacteria; Firmicutes; Clostridia; Clostridiales; Ruminococcaceae; Anaerotruncus; Anaerotruncus colihominis</t>
  </si>
  <si>
    <t>Anaerotruncus colihominis</t>
  </si>
  <si>
    <t>Anaerotruncus</t>
  </si>
  <si>
    <t>denovo167</t>
  </si>
  <si>
    <t>438/439</t>
  </si>
  <si>
    <t>denovo168</t>
  </si>
  <si>
    <t>385/434</t>
  </si>
  <si>
    <t>denovo169</t>
  </si>
  <si>
    <t>denovo170</t>
  </si>
  <si>
    <t>Faecalicatena fissicatena strain DSM 3598 16S ribosomal RNA,  partial sequence</t>
  </si>
  <si>
    <t>436/439</t>
  </si>
  <si>
    <t>Bacteria; Firmicutes; Clostridia; Clostridiales; Lachnospiraceae; Faecalicatena; Faecalicatena fissicatena</t>
  </si>
  <si>
    <t>Faecalicatena fissicatena</t>
  </si>
  <si>
    <t>Faecalicatena</t>
  </si>
  <si>
    <t>denovo171</t>
  </si>
  <si>
    <t>Butyricicoccus pullicaecorum strain 25-3 16S ribosomal RNA, partial  sequence</t>
  </si>
  <si>
    <t>423/441</t>
  </si>
  <si>
    <t>Bacteria; Firmicutes; Clostridia; Clostridiales; Clostridiaceae; Butyricicoccus; Butyricicoccus pullicaecorum</t>
  </si>
  <si>
    <t>Butyricicoccus pullicaecorum</t>
  </si>
  <si>
    <t>Butyricicoccus</t>
  </si>
  <si>
    <t>denovo172</t>
  </si>
  <si>
    <t>Gracilibacter thermotolerans JW/YJL-S1 16S ribosomal RNA, partial  sequence</t>
  </si>
  <si>
    <t>385/440</t>
  </si>
  <si>
    <t>Bacteria; Firmicutes; Clostridia; Clostridiales; Gracilibacteraceae; Gracilibacter; Gracilibacter thermotolerans</t>
  </si>
  <si>
    <t>Gracilibacter thermotolerans</t>
  </si>
  <si>
    <t>Gracilibacter</t>
  </si>
  <si>
    <t>Gracilibacteraceae</t>
  </si>
  <si>
    <t>denovo173</t>
  </si>
  <si>
    <t>denovo174</t>
  </si>
  <si>
    <t>denovo175</t>
  </si>
  <si>
    <t>denovo176</t>
  </si>
  <si>
    <t>Ruminococcus albus 7 = DSM 20455 16S ribosomal RNA, partial sequence</t>
  </si>
  <si>
    <t>407/439</t>
  </si>
  <si>
    <t>Bacteria; Firmicutes; Clostridia; Clostridiales; Ruminococcaceae; Ruminococcus; Ruminococcus albus</t>
  </si>
  <si>
    <t>Ruminococcus albus</t>
  </si>
  <si>
    <t>denovo177</t>
  </si>
  <si>
    <t>denovo178</t>
  </si>
  <si>
    <t>[Clostridium] aldenense strain RMA 9741 16S ribosomal RNA, partial  sequence</t>
  </si>
  <si>
    <t>Bacteria; Firmicutes; Clostridia; Clostridiales; Lachnospiraceae; Lachnoclostridium; [Clostridium] aldenense</t>
  </si>
  <si>
    <t>[Clostridium] aldenense</t>
  </si>
  <si>
    <t>denovo179</t>
  </si>
  <si>
    <t>denovo180</t>
  </si>
  <si>
    <t>denovo181</t>
  </si>
  <si>
    <t>399/441</t>
  </si>
  <si>
    <t>denovo182</t>
  </si>
  <si>
    <t>5/442</t>
  </si>
  <si>
    <t>denovo183</t>
  </si>
  <si>
    <t>Proteus vulgaris strain ATCC 29905 16S ribosomal RNA, partial  sequence</t>
  </si>
  <si>
    <t>425/441</t>
  </si>
  <si>
    <t>Bacteria; Proteobacteria; Gammaproteobacteria; Enterobacterales; Morganellaceae; Proteus; Proteus vulgaris</t>
  </si>
  <si>
    <t>Proteus vulgaris</t>
  </si>
  <si>
    <t>denovo184</t>
  </si>
  <si>
    <t>Breznakia pachnodae strain Pei061 16S ribosomal RNA, partial  sequence</t>
  </si>
  <si>
    <t>384/447</t>
  </si>
  <si>
    <t>17/447</t>
  </si>
  <si>
    <t>Bacteria; Firmicutes; Erysipelotrichia; Erysipelotrichales; Erysipelotrichaceae; Breznakia; Breznakia pachnodae</t>
  </si>
  <si>
    <t>Breznakia pachnodae</t>
  </si>
  <si>
    <t>Breznakia</t>
  </si>
  <si>
    <t>denovo185</t>
  </si>
  <si>
    <t>416/434</t>
  </si>
  <si>
    <t>denovo186</t>
  </si>
  <si>
    <t>denovo187</t>
  </si>
  <si>
    <t>Blautia luti strain BInIX 16S ribosomal RNA, partial sequence</t>
  </si>
  <si>
    <t>408/434</t>
  </si>
  <si>
    <t>2/434</t>
  </si>
  <si>
    <t>Bacteria; Firmicutes; Clostridia; Clostridiales; Lachnospiraceae; Blautia; Blautia luti</t>
  </si>
  <si>
    <t>Blautia luti</t>
  </si>
  <si>
    <t>denovo188</t>
  </si>
  <si>
    <t>Flavonifractor plautii strain Prevot S1 16S ribosomal RNA, partial  sequence</t>
  </si>
  <si>
    <t>Bacteria; Firmicutes; Clostridia; Clostridiales; Ruminococcaceae; Flavonifractor; Flavonifractor plautii</t>
  </si>
  <si>
    <t>Flavonifractor plautii</t>
  </si>
  <si>
    <t>Flavonifractor</t>
  </si>
  <si>
    <t>denovo189</t>
  </si>
  <si>
    <t>Blautia producta ATCC 27340 = DSM 2950 16S ribosomal RNA, partial  sequence</t>
  </si>
  <si>
    <t>398/440</t>
  </si>
  <si>
    <t>denovo190</t>
  </si>
  <si>
    <t>408/439</t>
  </si>
  <si>
    <t>denovo191</t>
  </si>
  <si>
    <t>392/442</t>
  </si>
  <si>
    <t>denovo192</t>
  </si>
  <si>
    <t>[Clostridium] amygdalinum strain BR-10 16S ribosomal RNA, partial  sequence</t>
  </si>
  <si>
    <t>295/300</t>
  </si>
  <si>
    <t>0/300</t>
  </si>
  <si>
    <t>denovo193</t>
  </si>
  <si>
    <t>[Clostridium] hylemonae DSM 15053 strain TN-271 16S ribosomal  RNA, partial sequence</t>
  </si>
  <si>
    <t>432/439</t>
  </si>
  <si>
    <t>Bacteria; Firmicutes; Clostridia; Clostridiales; Lachnospiraceae; Lachnoclostridium; [Clostridium] hylemonae</t>
  </si>
  <si>
    <t>[Clostridium] hylemonae</t>
  </si>
  <si>
    <t>denovo194</t>
  </si>
  <si>
    <t>denovo195</t>
  </si>
  <si>
    <t>Isobaculum melis strain M577-94 16S ribosomal RNA, partial sequence</t>
  </si>
  <si>
    <t>Bacteria; Firmicutes; Bacilli; Lactobacillales; Carnobacteriaceae; Isobaculum; Isobaculum melis</t>
  </si>
  <si>
    <t>Isobaculum melis</t>
  </si>
  <si>
    <t>Isobaculum</t>
  </si>
  <si>
    <t>Carnobacteriaceae</t>
  </si>
  <si>
    <t>denovo196</t>
  </si>
  <si>
    <t>Defluviitalea raffinosedens strain A6 16S ribosomal RNA, partial  sequence</t>
  </si>
  <si>
    <t>405/437</t>
  </si>
  <si>
    <t>6/437</t>
  </si>
  <si>
    <t>Bacteria; Firmicutes; Clostridia; Clostridiales; Defluviitaleaceae; Defluviitalea; Defluviitalea raffinosedens</t>
  </si>
  <si>
    <t>Defluviitalea raffinosedens</t>
  </si>
  <si>
    <t>denovo197</t>
  </si>
  <si>
    <t>denovo198</t>
  </si>
  <si>
    <t>364/442</t>
  </si>
  <si>
    <t>denovo199</t>
  </si>
  <si>
    <t>422/442</t>
  </si>
  <si>
    <t>denovo200</t>
  </si>
  <si>
    <t>denovo201</t>
  </si>
  <si>
    <t>denovo202</t>
  </si>
  <si>
    <t>413/439</t>
  </si>
  <si>
    <t>denovo203</t>
  </si>
  <si>
    <t>Erysipelatoclostridium ramosum strain JCM 1298 16S ribosomal  RNA, partial sequence</t>
  </si>
  <si>
    <t>Bacteria; Firmicutes; Erysipelotrichia; Erysipelotrichales; Erysipelotrichaceae; Erysipelatoclostridium; Erysipelatoclostridium ramosum</t>
  </si>
  <si>
    <t>Erysipelatoclostridium ramosum</t>
  </si>
  <si>
    <t>denovo204</t>
  </si>
  <si>
    <t>denovo205</t>
  </si>
  <si>
    <t>408/442</t>
  </si>
  <si>
    <t>denovo206</t>
  </si>
  <si>
    <t>denovo207</t>
  </si>
  <si>
    <t>denovo208</t>
  </si>
  <si>
    <t>denovo209</t>
  </si>
  <si>
    <t>Hungateiclostridium straminisolvens strain CSK1 16S ribosomal  RNA, partial sequence</t>
  </si>
  <si>
    <t>376/439</t>
  </si>
  <si>
    <t>Bacteria; Firmicutes; Clostridia; Clostridiales; Hungateiclostridiaceae; Hungateiclostridium; Hungateiclostridium straminisolvens</t>
  </si>
  <si>
    <t>Hungateiclostridium straminisolvens</t>
  </si>
  <si>
    <t>denovo210</t>
  </si>
  <si>
    <t>denovo211</t>
  </si>
  <si>
    <t>denovo212</t>
  </si>
  <si>
    <t>Escherichia coli strain NBRC 102203 16S ribosomal RNA, partial  sequence</t>
  </si>
  <si>
    <t>391/442</t>
  </si>
  <si>
    <t>Bacteria; Proteobacteria; Gammaproteobacteria; Enterobacterales; Enterobacteriaceae; Escherichia; Escherichia coli</t>
  </si>
  <si>
    <t>Escherichia coli</t>
  </si>
  <si>
    <t>denovo213</t>
  </si>
  <si>
    <t>denovo214</t>
  </si>
  <si>
    <t>414/441</t>
  </si>
  <si>
    <t>denovo215</t>
  </si>
  <si>
    <t>Enterococcus canis strain NBRC 100695 16S ribosomal RNA, partial  sequence</t>
  </si>
  <si>
    <t>Bacteria; Firmicutes; Bacilli; Lactobacillales; Enterococcaceae; Enterococcus; Enterococcus canis</t>
  </si>
  <si>
    <t>Enterococcus canis</t>
  </si>
  <si>
    <t>denovo216</t>
  </si>
  <si>
    <t>398/438</t>
  </si>
  <si>
    <t>9/438</t>
  </si>
  <si>
    <t>denovo217</t>
  </si>
  <si>
    <t>denovo218</t>
  </si>
  <si>
    <t>421/435</t>
  </si>
  <si>
    <t>denovo219</t>
  </si>
  <si>
    <t>423/435</t>
  </si>
  <si>
    <t>denovo220</t>
  </si>
  <si>
    <t>412/434</t>
  </si>
  <si>
    <t>denovo221</t>
  </si>
  <si>
    <t>denovo222</t>
  </si>
  <si>
    <t>409/440</t>
  </si>
  <si>
    <t>denovo223</t>
  </si>
  <si>
    <t>denovo224</t>
  </si>
  <si>
    <t>denovo225</t>
  </si>
  <si>
    <t>Ruminiclostridium papyrosolvens DSM 2782 16S ribosomal RNA, partial  sequence</t>
  </si>
  <si>
    <t>Bacteria; Firmicutes; Clostridia; Clostridiales; Hungateiclostridiaceae; Ruminiclostridium; Ruminiclostridium papyrosolvens</t>
  </si>
  <si>
    <t>Ruminiclostridium papyrosolvens</t>
  </si>
  <si>
    <t>Ruminiclostridium</t>
  </si>
  <si>
    <t>denovo226</t>
  </si>
  <si>
    <t>Extibacter muris strain 40cc-B-5824-ARE 16S ribosomal RNA, partial  sequence</t>
  </si>
  <si>
    <t>Bacteria; Firmicutes; Clostridia; Clostridiales; Lachnospiraceae; Extibacter; Extibacter muris</t>
  </si>
  <si>
    <t>Extibacter muris</t>
  </si>
  <si>
    <t>Extibacter</t>
  </si>
  <si>
    <t>denovo227</t>
  </si>
  <si>
    <t>[Clostridium] xylanolyticum strain DSM 6555 16S ribosomal RNA,  partial sequence</t>
  </si>
  <si>
    <t>394/435</t>
  </si>
  <si>
    <t>4/435</t>
  </si>
  <si>
    <t>Bacteria; Firmicutes; Clostridia; Clostridiales; Lachnospiraceae; Lachnoclostridium; [Clostridium] xylanolyticum</t>
  </si>
  <si>
    <t>[Clostridium] xylanolyticum</t>
  </si>
  <si>
    <t>denovo228</t>
  </si>
  <si>
    <t>denovo229</t>
  </si>
  <si>
    <t>denovo230</t>
  </si>
  <si>
    <t>426/439</t>
  </si>
  <si>
    <t>denovo231</t>
  </si>
  <si>
    <t>388/441</t>
  </si>
  <si>
    <t>denovo232</t>
  </si>
  <si>
    <t>418/440</t>
  </si>
  <si>
    <t>denovo233</t>
  </si>
  <si>
    <t>denovo234</t>
  </si>
  <si>
    <t>402/439</t>
  </si>
  <si>
    <t>denovo235</t>
  </si>
  <si>
    <t>Eubacterium oxidoreducens strain G41 16S ribosomal RNA, partial  sequence</t>
  </si>
  <si>
    <t>Bacteria; Firmicutes; Clostridia; Clostridiales; Eubacteriaceae; Eubacterium; Eubacterium oxidoreducens</t>
  </si>
  <si>
    <t>Eubacterium oxidoreducens</t>
  </si>
  <si>
    <t>denovo236</t>
  </si>
  <si>
    <t>denovo237</t>
  </si>
  <si>
    <t>Citrobacter koseri strain LMG 5519 16S ribosomal RNA, partial  sequence</t>
  </si>
  <si>
    <t>Bacteria; Proteobacteria; Gammaproteobacteria; Enterobacterales; Enterobacteriaceae; Citrobacter; Citrobacter koseri</t>
  </si>
  <si>
    <t>Citrobacter koseri</t>
  </si>
  <si>
    <t>Citrobacter</t>
  </si>
  <si>
    <t>denovo238</t>
  </si>
  <si>
    <t>20/440</t>
  </si>
  <si>
    <t>denovo239</t>
  </si>
  <si>
    <t>denovo240</t>
  </si>
  <si>
    <t>denovo241</t>
  </si>
  <si>
    <t>denovo242</t>
  </si>
  <si>
    <t>Anaerobacterium chartisolvens strain T-1-35 16S ribosomal RNA,  partial sequence</t>
  </si>
  <si>
    <t>377/435</t>
  </si>
  <si>
    <t>Bacteria; Firmicutes; Clostridia; Clostridiales; Hungateiclostridiaceae; Anaerobacterium; Anaerobacterium chartisolvens</t>
  </si>
  <si>
    <t>Anaerobacterium chartisolvens</t>
  </si>
  <si>
    <t>Anaerobacterium</t>
  </si>
  <si>
    <t>denovo243</t>
  </si>
  <si>
    <t>Lachnotalea glycerini strain : DLD10 16S ribosomal RNA, partial  sequence</t>
  </si>
  <si>
    <t>401/434</t>
  </si>
  <si>
    <t>Bacteria; Firmicutes; Clostridia; Clostridiales; Lachnospiraceae; Lachnotalea; Lachnotalea glycerini</t>
  </si>
  <si>
    <t>Lachnotalea glycerini</t>
  </si>
  <si>
    <t>Lachnotalea</t>
  </si>
  <si>
    <t>denovo244</t>
  </si>
  <si>
    <t>427/441</t>
  </si>
  <si>
    <t>denovo245</t>
  </si>
  <si>
    <t>denovo246</t>
  </si>
  <si>
    <t>395/439</t>
  </si>
  <si>
    <t>denovo247</t>
  </si>
  <si>
    <t>401/439</t>
  </si>
  <si>
    <t>denovo248</t>
  </si>
  <si>
    <t>Acetivibrio ethanolgignens strain 77-6 16S ribosomal RNA, partial  sequence</t>
  </si>
  <si>
    <t>408/440</t>
  </si>
  <si>
    <t>Bacteria; Firmicutes; Clostridia; Clostridiales; Ruminococcaceae; Acetivibrio; Acetivibrio ethanolgignens</t>
  </si>
  <si>
    <t>Acetivibrio ethanolgignens</t>
  </si>
  <si>
    <t>Acetivibrio</t>
  </si>
  <si>
    <t>denovo249</t>
  </si>
  <si>
    <t>Enterococcus gilvus strain PQ1 16S ribosomal RNA, partial sequence</t>
  </si>
  <si>
    <t>319/323</t>
  </si>
  <si>
    <t>2/323</t>
  </si>
  <si>
    <t>denovo250</t>
  </si>
  <si>
    <t>416/436</t>
  </si>
  <si>
    <t>denovo251</t>
  </si>
  <si>
    <t>denovo252</t>
  </si>
  <si>
    <t>423/434</t>
  </si>
  <si>
    <t>denovo253</t>
  </si>
  <si>
    <t>denovo254</t>
  </si>
  <si>
    <t>291/295</t>
  </si>
  <si>
    <t>0/295</t>
  </si>
  <si>
    <t>denovo255</t>
  </si>
  <si>
    <t>402/435</t>
  </si>
  <si>
    <t>denovo256</t>
  </si>
  <si>
    <t>401/442</t>
  </si>
  <si>
    <t>denovo257</t>
  </si>
  <si>
    <t>denovo258</t>
  </si>
  <si>
    <t>Saccharofermentans acetigenes strain P6 16S ribosomal RNA, partial  sequence</t>
  </si>
  <si>
    <t>389/436</t>
  </si>
  <si>
    <t>1/436</t>
  </si>
  <si>
    <t>Bacteria; Firmicutes; Clostridia; Clostridiales; Hungateiclostridiaceae; Saccharofermentans; Saccharofermentans acetigenes</t>
  </si>
  <si>
    <t>Saccharofermentans acetigenes</t>
  </si>
  <si>
    <t>Saccharofermentans</t>
  </si>
  <si>
    <t>denovo259</t>
  </si>
  <si>
    <t>denovo260</t>
  </si>
  <si>
    <t>409/433</t>
  </si>
  <si>
    <t>denovo261</t>
  </si>
  <si>
    <t>Lactobacillus faecis strain AFL13-2 16S ribosomal RNA, partial  sequence</t>
  </si>
  <si>
    <t>398/444</t>
  </si>
  <si>
    <t>Bacteria; Firmicutes; Bacilli; Lactobacillales; Lactobacillaceae; Lactobacillus; Lactobacillus faecis</t>
  </si>
  <si>
    <t>Lactobacillus faecis</t>
  </si>
  <si>
    <t>denovo262</t>
  </si>
  <si>
    <t>405/438</t>
  </si>
  <si>
    <t>denovo263</t>
  </si>
  <si>
    <t>denovo264</t>
  </si>
  <si>
    <t>Anaerocolumna xylanovorans strain HESP1 16S ribosomal RNA, partial  sequence</t>
  </si>
  <si>
    <t>400/441</t>
  </si>
  <si>
    <t>Bacteria; Firmicutes; Clostridia; Clostridiales; Lachnospiraceae; Anaerocolumna; Anaerocolumna xylanovorans</t>
  </si>
  <si>
    <t>Anaerocolumna xylanovorans</t>
  </si>
  <si>
    <t>denovo265</t>
  </si>
  <si>
    <t>Hungatella effluvii strain UB-B.2 16S ribosomal RNA, partial  sequence</t>
  </si>
  <si>
    <t>Bacteria; Firmicutes; Clostridia; Clostridiales; Clostridiaceae; Hungatella; Hungatella effluvii</t>
  </si>
  <si>
    <t>Hungatella effluvii</t>
  </si>
  <si>
    <t>Hungatella</t>
  </si>
  <si>
    <t>denovo266</t>
  </si>
  <si>
    <t>Clostridium massiliodielmoense strain MT26 16S ribosomal RNA,  partial sequence</t>
  </si>
  <si>
    <t>374/434</t>
  </si>
  <si>
    <t>Bacteria; Firmicutes; Clostridia; Clostridiales; Clostridiaceae; Clostridium; Clostridium massiliodielmoense</t>
  </si>
  <si>
    <t>Clostridium massiliodielmoense</t>
  </si>
  <si>
    <t>denovo267</t>
  </si>
  <si>
    <t>396/441</t>
  </si>
  <si>
    <t>denovo268</t>
  </si>
  <si>
    <t>denovo269</t>
  </si>
  <si>
    <t>denovo270</t>
  </si>
  <si>
    <t>denovo271</t>
  </si>
  <si>
    <t>denovo272</t>
  </si>
  <si>
    <t>383/440</t>
  </si>
  <si>
    <t>8/440</t>
  </si>
  <si>
    <t>denovo273</t>
  </si>
  <si>
    <t>Hungatella hathewayi strain 1313 16S ribosomal RNA, partial sequence</t>
  </si>
  <si>
    <t>398/441</t>
  </si>
  <si>
    <t>Bacteria; Firmicutes; Clostridia; Clostridiales; Clostridiaceae; Hungatella; Hungatella hathewayi</t>
  </si>
  <si>
    <t>Hungatella hathewayi</t>
  </si>
  <si>
    <t>denovo274</t>
  </si>
  <si>
    <t>405/442</t>
  </si>
  <si>
    <t>denovo275</t>
  </si>
  <si>
    <t>413/436</t>
  </si>
  <si>
    <t>denovo276</t>
  </si>
  <si>
    <t>Marvinbryantia formatexigens strain I-52 16S ribosomal RNA, partial  sequence</t>
  </si>
  <si>
    <t>Bacteria; Firmicutes; Clostridia; Clostridiales; Lachnospiraceae; Marvinbryantia; Marvinbryantia formatexigens</t>
  </si>
  <si>
    <t>Marvinbryantia formatexigens</t>
  </si>
  <si>
    <t>Marvinbryantia</t>
  </si>
  <si>
    <t>denovo277</t>
  </si>
  <si>
    <t>Desulfosporosinus fructosivorans strain 63.6F 16S ribosomal RNA,  partial sequence</t>
  </si>
  <si>
    <t>389/440</t>
  </si>
  <si>
    <t>Bacteria; Firmicutes; Clostridia; Clostridiales; Peptococcaceae; Desulfosporosinus; Desulfosporosinus fructosivorans</t>
  </si>
  <si>
    <t>Desulfosporosinus fructosivorans</t>
  </si>
  <si>
    <t>Desulfosporosinus</t>
  </si>
  <si>
    <t>denovo278</t>
  </si>
  <si>
    <t>denovo279</t>
  </si>
  <si>
    <t>380/441</t>
  </si>
  <si>
    <t>denovo280</t>
  </si>
  <si>
    <t>denovo281</t>
  </si>
  <si>
    <t>405/434</t>
  </si>
  <si>
    <t>denovo282</t>
  </si>
  <si>
    <t>385/435</t>
  </si>
  <si>
    <t>denovo283</t>
  </si>
  <si>
    <t>Shigella dysenteriae strain ATCC 13313 16S ribosomal RNA, partial  sequence</t>
  </si>
  <si>
    <t>416/441</t>
  </si>
  <si>
    <t>Bacteria; Proteobacteria; Gammaproteobacteria; Enterobacterales; Enterobacteriaceae; Shigella; Shigella dysenteriae</t>
  </si>
  <si>
    <t>Shigella dysenteriae</t>
  </si>
  <si>
    <t>denovo284</t>
  </si>
  <si>
    <t>Anaerostipes hadrus strain DSM 3319 16S ribosomal RNA, partial  sequence</t>
  </si>
  <si>
    <t>387/439</t>
  </si>
  <si>
    <t>19/439</t>
  </si>
  <si>
    <t>Bacteria; Firmicutes; Clostridia; Clostridiales; Lachnospiraceae; Anaerostipes; Anaerostipes hadrus</t>
  </si>
  <si>
    <t>Anaerostipes hadrus</t>
  </si>
  <si>
    <t>Anaerostipes</t>
  </si>
  <si>
    <t>denovo285</t>
  </si>
  <si>
    <t>291/301</t>
  </si>
  <si>
    <t>0/301</t>
  </si>
  <si>
    <t>denovo286</t>
  </si>
  <si>
    <t>403/439</t>
  </si>
  <si>
    <t>4/439</t>
  </si>
  <si>
    <t>denovo287</t>
  </si>
  <si>
    <t>Blautia schinkii strain B 16S ribosomal RNA, partial sequence</t>
  </si>
  <si>
    <t>397/441</t>
  </si>
  <si>
    <t>Bacteria; Firmicutes; Clostridia; Clostridiales; Lachnospiraceae; Blautia; Blautia schinkii</t>
  </si>
  <si>
    <t>Blautia schinkii</t>
  </si>
  <si>
    <t>denovo288</t>
  </si>
  <si>
    <t>395/434</t>
  </si>
  <si>
    <t>denovo289</t>
  </si>
  <si>
    <t>397/434</t>
  </si>
  <si>
    <t>denovo290</t>
  </si>
  <si>
    <t>380/440</t>
  </si>
  <si>
    <t>denovo291</t>
  </si>
  <si>
    <t>396/435</t>
  </si>
  <si>
    <t>5/435</t>
  </si>
  <si>
    <t>denovo292</t>
  </si>
  <si>
    <t>denovo293</t>
  </si>
  <si>
    <t>denovo294</t>
  </si>
  <si>
    <t>denovo295</t>
  </si>
  <si>
    <t>Paenibacillus bovis strain BD3526 16S ribosomal RNA, complete  sequence</t>
  </si>
  <si>
    <t>Bacteria; Firmicutes; Bacilli; Bacillales; Paenibacillaceae; Paenibacillus; Paenibacillus bovis</t>
  </si>
  <si>
    <t>Paenibacillus bovis</t>
  </si>
  <si>
    <t>denovo296</t>
  </si>
  <si>
    <t>401/440</t>
  </si>
  <si>
    <t>denovo297</t>
  </si>
  <si>
    <t>denovo298</t>
  </si>
  <si>
    <t>Pantoea beijingensis strain JZB2120001 16S ribosomal RNA, partial  sequence</t>
  </si>
  <si>
    <t>413/443</t>
  </si>
  <si>
    <t>7/443</t>
  </si>
  <si>
    <t>Bacteria; Proteobacteria; Gammaproteobacteria; Enterobacterales; Erwiniaceae; Pantoea; Pantoea beijingensis</t>
  </si>
  <si>
    <t>Pantoea beijingensis</t>
  </si>
  <si>
    <t>Pantoea</t>
  </si>
  <si>
    <t>Erwiniaceae</t>
  </si>
  <si>
    <t>denovo299</t>
  </si>
  <si>
    <t>385/439</t>
  </si>
  <si>
    <t>denovo300</t>
  </si>
  <si>
    <t>denovo301</t>
  </si>
  <si>
    <t>Clostridium subterminale strain JCM 1417 16S ribosomal RNA, partial  sequence</t>
  </si>
  <si>
    <t>Bacteria; Firmicutes; Clostridia; Clostridiales; Clostridiaceae; Clostridium; Clostridium subterminale</t>
  </si>
  <si>
    <t>Clostridium subterminale</t>
  </si>
  <si>
    <t>denovo302</t>
  </si>
  <si>
    <t>denovo303</t>
  </si>
  <si>
    <t>275/277</t>
  </si>
  <si>
    <t>0/277</t>
  </si>
  <si>
    <t>denovo304</t>
  </si>
  <si>
    <t>denovo305</t>
  </si>
  <si>
    <t>denovo306</t>
  </si>
  <si>
    <t>Lachnoclostridium phytofermentans strain ISDg 16S ribosomal RNA,  partial sequence</t>
  </si>
  <si>
    <t>Bacteria; Firmicutes; Clostridia; Clostridiales; Lachnospiraceae; Lachnoclostridium; Lachnoclostridium phytofermentans</t>
  </si>
  <si>
    <t>Lachnoclostridium phytofermentans</t>
  </si>
  <si>
    <t>denovo307</t>
  </si>
  <si>
    <t>412/441</t>
  </si>
  <si>
    <t>denovo308</t>
  </si>
  <si>
    <t>denovo309</t>
  </si>
  <si>
    <t>Dielma fastidiosa strain JC13 16S ribosomal RNA, partial sequence</t>
  </si>
  <si>
    <t>361/441</t>
  </si>
  <si>
    <t>denovo310</t>
  </si>
  <si>
    <t>denovo311</t>
  </si>
  <si>
    <t>283/300</t>
  </si>
  <si>
    <t>denovo312</t>
  </si>
  <si>
    <t>403/435</t>
  </si>
  <si>
    <t>denovo313</t>
  </si>
  <si>
    <t>300/301</t>
  </si>
  <si>
    <t>denovo314</t>
  </si>
  <si>
    <t>Reinekea aestuarii strain NBRC 106079 16S ribosomal RNA, partial  sequence</t>
  </si>
  <si>
    <t>375/441</t>
  </si>
  <si>
    <t>Bacteria; Proteobacteria; Gammaproteobacteria; Oceanospirillales; Saccharospirillaceae; Reinekea; Reinekea aestuarii</t>
  </si>
  <si>
    <t>Reinekea aestuarii</t>
  </si>
  <si>
    <t>Reinekea</t>
  </si>
  <si>
    <t>Saccharospirillaceae</t>
  </si>
  <si>
    <t>Oceanospirillales</t>
  </si>
  <si>
    <t>denovo315</t>
  </si>
  <si>
    <t>Streptococcus oralis subsp. dentisani strain 7747 16S ribosomal  RNA, partial sequence</t>
  </si>
  <si>
    <t>Bacteria; Firmicutes; Bacilli; Lactobacillales; Streptococcaceae; Streptococcus; Streptococcus oralis</t>
  </si>
  <si>
    <t>Streptococcus oralis</t>
  </si>
  <si>
    <t>Streptococcus</t>
  </si>
  <si>
    <t>Streptococcaceae</t>
  </si>
  <si>
    <t>denovo316</t>
  </si>
  <si>
    <t>Parvibacter caecicola strain NR06 16S ribosomal RNA, partial  sequence</t>
  </si>
  <si>
    <t>Bacteria; Actinobacteria; Coriobacteriia; Coriobacteriales; Coriobacteriaceae; Parvibacter; Parvibacter caecicola</t>
  </si>
  <si>
    <t>Parvibacter caecicola</t>
  </si>
  <si>
    <t>Parvibacter</t>
  </si>
  <si>
    <t>Coriobacteriaceae</t>
  </si>
  <si>
    <t>Coriobacteriales</t>
  </si>
  <si>
    <t>denovo317</t>
  </si>
  <si>
    <t>denovo318</t>
  </si>
  <si>
    <t>399/440</t>
  </si>
  <si>
    <t>denovo319</t>
  </si>
  <si>
    <t>denovo320</t>
  </si>
  <si>
    <t>317/326</t>
  </si>
  <si>
    <t>2/326</t>
  </si>
  <si>
    <t>denovo321</t>
  </si>
  <si>
    <t>denovo322</t>
  </si>
  <si>
    <t>404/433</t>
  </si>
  <si>
    <t>denovo323</t>
  </si>
  <si>
    <t>denovo324</t>
  </si>
  <si>
    <t>382/435</t>
  </si>
  <si>
    <t>denovo325</t>
  </si>
  <si>
    <t>398/436</t>
  </si>
  <si>
    <t>denovo326</t>
  </si>
  <si>
    <t>418/441</t>
  </si>
  <si>
    <t>denovo327</t>
  </si>
  <si>
    <t>denovo328</t>
  </si>
  <si>
    <t>denovo329</t>
  </si>
  <si>
    <t>397/435</t>
  </si>
  <si>
    <t>denovo330</t>
  </si>
  <si>
    <t>denovo331</t>
  </si>
  <si>
    <t>Lysinibacillus telephonicus strain S5H2222 16S ribosomal RNA,  partial sequence</t>
  </si>
  <si>
    <t>Bacteria; Firmicutes; Bacilli; Bacillales; Bacillaceae; Lysinibacillus; Lysinibacillus telephonicus</t>
  </si>
  <si>
    <t>Lysinibacillus telephonicus</t>
  </si>
  <si>
    <t>Lysinibacillus</t>
  </si>
  <si>
    <t>Bacillaceae</t>
  </si>
  <si>
    <t>denovo332</t>
  </si>
  <si>
    <t>411/441</t>
  </si>
  <si>
    <t>denovo333</t>
  </si>
  <si>
    <t>392/440</t>
  </si>
  <si>
    <t>denovo334</t>
  </si>
  <si>
    <t>411/434</t>
  </si>
  <si>
    <t>denovo335</t>
  </si>
  <si>
    <t>415/444</t>
  </si>
  <si>
    <t>denovo336</t>
  </si>
  <si>
    <t>411/435</t>
  </si>
  <si>
    <t>denovo337</t>
  </si>
  <si>
    <t>394/440</t>
  </si>
  <si>
    <t>denovo338</t>
  </si>
  <si>
    <t>273/283</t>
  </si>
  <si>
    <t>0/283</t>
  </si>
  <si>
    <t>denovo339</t>
  </si>
  <si>
    <t>denovo340</t>
  </si>
  <si>
    <t>denovo341</t>
  </si>
  <si>
    <t>387/441</t>
  </si>
  <si>
    <t>denovo342</t>
  </si>
  <si>
    <t>denovo343</t>
  </si>
  <si>
    <t>denovo344</t>
  </si>
  <si>
    <t>denovo345</t>
  </si>
  <si>
    <t>Herbinix luporum strain SD1D 16S ribosomal RNA, partial sequence</t>
  </si>
  <si>
    <t>Bacteria; Firmicutes; Clostridia; Clostridiales; Lachnospiraceae; Herbinix; Herbinix luporum</t>
  </si>
  <si>
    <t>Herbinix luporum</t>
  </si>
  <si>
    <t>Herbinix</t>
  </si>
  <si>
    <t>denovo346</t>
  </si>
  <si>
    <t>denovo347</t>
  </si>
  <si>
    <t>405/439</t>
  </si>
  <si>
    <t>denovo348</t>
  </si>
  <si>
    <t>denovo349</t>
  </si>
  <si>
    <t>denovo350</t>
  </si>
  <si>
    <t>Paludicola psychrotolerans strain NC1253 16S ribosomal RNA, partial  sequence</t>
  </si>
  <si>
    <t>Bacteria; Firmicutes; Clostridia; Clostridiales; Ruminococcaceae; Paludicola; Paludicola psychrotolerans</t>
  </si>
  <si>
    <t>Paludicola psychrotolerans</t>
  </si>
  <si>
    <t>Paludicola</t>
  </si>
  <si>
    <t>denovo351</t>
  </si>
  <si>
    <t>Anaerovibrio lipolyticus DSM 3074 16S ribosomal RNA, partial  sequence</t>
  </si>
  <si>
    <t>376/444</t>
  </si>
  <si>
    <t>12/444</t>
  </si>
  <si>
    <t>denovo352</t>
  </si>
  <si>
    <t>400/442</t>
  </si>
  <si>
    <t>9/442</t>
  </si>
  <si>
    <t>denovo353</t>
  </si>
  <si>
    <t>399/439</t>
  </si>
  <si>
    <t>denovo354</t>
  </si>
  <si>
    <t>denovo355</t>
  </si>
  <si>
    <t>388/440</t>
  </si>
  <si>
    <t>7/440</t>
  </si>
  <si>
    <t>denovo356</t>
  </si>
  <si>
    <t>404/436</t>
  </si>
  <si>
    <t>denovo357</t>
  </si>
  <si>
    <t>402/438</t>
  </si>
  <si>
    <t>6/438</t>
  </si>
  <si>
    <t>denovo358</t>
  </si>
  <si>
    <t>denovo359</t>
  </si>
  <si>
    <t>407/443</t>
  </si>
  <si>
    <t>5/443</t>
  </si>
  <si>
    <t>denovo360</t>
  </si>
  <si>
    <t>denovo361</t>
  </si>
  <si>
    <t>Ruminiclostridium cellobioparum DSM 1351 = ATCC 15832 strain  JCM 1422 16S ribosomal RNA, partial sequence</t>
  </si>
  <si>
    <t>396/442</t>
  </si>
  <si>
    <t>Bacteria; Firmicutes; Clostridia; Clostridiales; Hungateiclostridiaceae; Ruminiclostridium; Ruminiclostridium cellobioparum</t>
  </si>
  <si>
    <t>Ruminiclostridium cellobioparum</t>
  </si>
  <si>
    <t>denovo362</t>
  </si>
  <si>
    <t>denovo363</t>
  </si>
  <si>
    <t>393/439</t>
  </si>
  <si>
    <t>Query sequence ID</t>
  </si>
  <si>
    <t>Query sequence length</t>
  </si>
  <si>
    <t>Start of alignment in query</t>
  </si>
  <si>
    <t>End of alignment in query</t>
  </si>
  <si>
    <t>(Q_End - Q_Start + 1) / (Q_Length)</t>
  </si>
  <si>
    <t>Description of the subject to which the query was matched.</t>
  </si>
  <si>
    <t>Accession ID of the subject to which the query was matched.</t>
  </si>
  <si>
    <t>Subject sequence length</t>
  </si>
  <si>
    <t>Start of alignment in subject</t>
  </si>
  <si>
    <t>End of alignment in subject</t>
  </si>
  <si>
    <t>(S_End - S_Start +1 ) / (S_Length)</t>
  </si>
  <si>
    <t>The log scale value of alignment similarity.</t>
  </si>
  <si>
    <t>E-value</t>
  </si>
  <si>
    <t>The smaller the E-value, the better the match.</t>
  </si>
  <si>
    <t xml:space="preserve">Number of identical matches per total alignment </t>
  </si>
  <si>
    <t>Percentage of identical matches</t>
  </si>
  <si>
    <t>Number of gaps per total alignment</t>
  </si>
  <si>
    <t>Percentage of gaps</t>
  </si>
  <si>
    <t>alignment</t>
  </si>
  <si>
    <t>The process or result of matching up the nucleotide or amino acid residues of two or more biological sequences to achieve maximal levels of identity and, in the case of amino acid sequences, conservation, for the purpose of assessing the degree of similarity and the possibility of homology.</t>
  </si>
  <si>
    <t>bit score</t>
  </si>
  <si>
    <t>The bit score, S', is derived from the raw alignment score, S, taking the statistical properties of the scoring system into account. Because bit scores are normalized with respect to the scoring system, they can be used to compare alignment scores from different searches.</t>
  </si>
  <si>
    <t>E value</t>
  </si>
  <si>
    <t>The Expectation value or Expect value represents the number of different alignments with scores equivalent to or better than S that is expected to occur in a database search by chance. The lower the E value, the more significant the score and the alignment.</t>
  </si>
  <si>
    <t>gap</t>
  </si>
  <si>
    <t>A space introduced into an alignment to compensate for insertions and deletions in onesequence relative to another. To prevent the accumulation of too many gaps in an alignment, introduction of a gap causes the deduction of a fixed amount (the gap score) fromthe alignment score. Extension of the gap to encompass additional nucleotides oramino acid is also penalized in the scoring of an alignment.</t>
  </si>
  <si>
    <t>identity</t>
  </si>
  <si>
    <t>The extent to which two (nucleotide or amino acid) sequences have the same residuesat the same positions in an alignment, often expressed as a percentage.</t>
  </si>
  <si>
    <t>query</t>
  </si>
  <si>
    <t>The input sequence (or other type of search term) to which all of the entriesin a database are to be compared.</t>
  </si>
  <si>
    <t>similarity</t>
  </si>
  <si>
    <t>The extent to which nucleotide or protein sequences are related. Similarity between two sequences can be expressed as percent sequence identity and/or percent positive substitutions.</t>
  </si>
  <si>
    <t>Term</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</si>
</sst>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b/>
      <sz val="11"/>
      <color rgb="FFFFFFFF"/>
      <name val="Calibri"/>
      <family val="2"/>
      <scheme val="minor"/>
    </font>
  </fonts>
  <fills count="3">
    <fill>
      <patternFill patternType="none"/>
    </fill>
    <fill>
      <patternFill patternType="gray125"/>
    </fill>
    <fill>
      <patternFill patternType="solid">
        <fgColor rgb="FF000000"/>
        <bgColor indexed="64"/>
      </patternFill>
    </fill>
  </fills>
  <borders count="2">
    <border>
      <left/>
      <right/>
      <top/>
      <bottom/>
      <diagonal/>
    </border>
    <border>
      <left style="thin">
        <color rgb="FFFFFFFF"/>
      </left>
      <right style="thin">
        <color rgb="FFFFFFFF"/>
      </right>
      <top style="thin">
        <color rgb="FFFFFFFF"/>
      </top>
      <bottom style="thin">
        <color rgb="FFFFFFFF"/>
      </bottom>
      <diagonal/>
    </border>
  </borders>
  <cellStyleXfs count="1">
    <xf numFmtId="0" fontId="0" fillId="0" borderId="0"/>
  </cellStyleXfs>
  <cellXfs count="4">
    <xf numFmtId="0" fontId="0" fillId="0" borderId="0" xfId="0"/>
    <xf numFmtId="0" fontId="1" fillId="2" borderId="1" xfId="0" applyFont="1" applyFill="1" applyBorder="1" applyAlignment="1">
      <alignment horizontal="center"/>
    </xf>
    <xf numFmtId="0" fontId="0" fillId="0" borderId="0" xfId="0" applyAlignment="1">
      <alignment vertical="center" wrapText="1"/>
    </xf>
    <xf numFmtId="0" fontId="1" fillId="2" borderId="1" xfId="0" applyFont="1" applyFill="1" applyBorder="1" applyAlignment="1">
      <alignment horizontal="center"/>
    </xf>
  </cellXfs>
  <cellStyles count="1">
    <cellStyle name="표준"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id="1" name="Table1" displayName="Table1" ref="A2:AC366" totalsRowShown="0">
  <autoFilter ref="A2:AC366"/>
  <tableColumns count="29">
    <tableColumn id="1" name="Name"/>
    <tableColumn id="2" name="Q_Length"/>
    <tableColumn id="3" name="Q_Start"/>
    <tableColumn id="4" name="Q_End"/>
    <tableColumn id="5" name="Q_Coverage"/>
    <tableColumn id="6" name="Description"/>
    <tableColumn id="7" name="Accession"/>
    <tableColumn id="8" name="S_Length"/>
    <tableColumn id="9" name="S_Start"/>
    <tableColumn id="10" name="S_End"/>
    <tableColumn id="11" name="S_Coverage"/>
    <tableColumn id="12" name="Bit"/>
    <tableColumn id="13" name="E-Value"/>
    <tableColumn id="14" name="I_Match/Total"/>
    <tableColumn id="15" name="I_Pct.(%)"/>
    <tableColumn id="16" name="G_Match/Total"/>
    <tableColumn id="17" name="G_Pct.(%)"/>
    <tableColumn id="18" name="Query"/>
    <tableColumn id="19" name="Subject"/>
    <tableColumn id="20" name="Organism"/>
    <tableColumn id="21" name="species"/>
    <tableColumn id="22" name="genus"/>
    <tableColumn id="23" name="family"/>
    <tableColumn id="24" name="order"/>
    <tableColumn id="25" name="class"/>
    <tableColumn id="26" name="phylum"/>
    <tableColumn id="27" name="kingdom"/>
    <tableColumn id="28" name="superkingdom"/>
    <tableColumn id="29" name="Filter"/>
  </tableColumns>
  <tableStyleInfo name="TableStyleMedium15" showFirstColumn="0" showLastColumn="0" showRowStripes="1" showColumnStripes="0"/>
</table>
</file>

<file path=xl/tables/table2.xml><?xml version="1.0" encoding="utf-8"?>
<table xmlns="http://schemas.openxmlformats.org/spreadsheetml/2006/main" id="2" name="Table2" displayName="Table2" ref="A1:B25" totalsRowShown="0">
  <autoFilter ref="A1:B25"/>
  <tableColumns count="2">
    <tableColumn id="1" name="Term"/>
    <tableColumn id="2" name="Description"/>
  </tableColumns>
  <tableStyleInfo name="TableStyleMedium15" showFirstColumn="0" showLastColumn="0" showRowStripes="1" showColumnStripes="0"/>
</table>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366"/>
  <sheetViews>
    <sheetView workbookViewId="0">
      <selection activeCell="A30" sqref="A30"/>
    </sheetView>
  </sheetViews>
  <sheetFormatPr defaultRowHeight="14.4" x14ac:dyDescent="0.3"/>
  <sheetData>
    <row r="1" spans="1:30" x14ac:dyDescent="0.3">
      <c r="A1" s="3" t="s">
        <v>0</v>
      </c>
      <c r="B1" s="3"/>
      <c r="C1" s="3"/>
      <c r="D1" s="3"/>
      <c r="E1" s="3"/>
      <c r="F1" s="3" t="s">
        <v>1</v>
      </c>
      <c r="G1" s="3"/>
      <c r="H1" s="3"/>
      <c r="I1" s="3"/>
      <c r="J1" s="3"/>
      <c r="K1" s="3"/>
      <c r="L1" s="3" t="s">
        <v>2</v>
      </c>
      <c r="M1" s="3"/>
      <c r="N1" s="3" t="s">
        <v>3</v>
      </c>
      <c r="O1" s="3"/>
      <c r="P1" s="3" t="s">
        <v>4</v>
      </c>
      <c r="Q1" s="3"/>
      <c r="R1" s="3" t="s">
        <v>5</v>
      </c>
      <c r="S1" s="3"/>
      <c r="T1" s="3" t="s">
        <v>6</v>
      </c>
      <c r="U1" s="3"/>
      <c r="V1" s="3"/>
      <c r="W1" s="3"/>
      <c r="X1" s="3"/>
      <c r="Y1" s="3"/>
      <c r="Z1" s="3"/>
      <c r="AA1" s="3"/>
      <c r="AB1" s="3"/>
      <c r="AC1" s="1" t="s">
        <v>7</v>
      </c>
      <c r="AD1" s="1" t="s">
        <v>8</v>
      </c>
    </row>
    <row r="2" spans="1:30" x14ac:dyDescent="0.3">
      <c r="A2" t="s">
        <v>9</v>
      </c>
      <c r="B2" t="s">
        <v>10</v>
      </c>
      <c r="C2" t="s">
        <v>11</v>
      </c>
      <c r="D2" t="s">
        <v>12</v>
      </c>
      <c r="E2" t="s">
        <v>13</v>
      </c>
      <c r="F2" t="s">
        <v>14</v>
      </c>
      <c r="G2" t="s">
        <v>15</v>
      </c>
      <c r="H2" t="s">
        <v>16</v>
      </c>
      <c r="I2" t="s">
        <v>17</v>
      </c>
      <c r="J2" t="s">
        <v>18</v>
      </c>
      <c r="K2" t="s">
        <v>19</v>
      </c>
      <c r="L2" t="s">
        <v>20</v>
      </c>
      <c r="M2" t="s">
        <v>21</v>
      </c>
      <c r="N2" t="s">
        <v>22</v>
      </c>
      <c r="O2" t="s">
        <v>23</v>
      </c>
      <c r="P2" t="s">
        <v>24</v>
      </c>
      <c r="Q2" t="s">
        <v>25</v>
      </c>
      <c r="R2" t="s">
        <v>0</v>
      </c>
      <c r="S2" t="s">
        <v>1</v>
      </c>
      <c r="T2" t="s">
        <v>26</v>
      </c>
      <c r="U2" t="s">
        <v>27</v>
      </c>
      <c r="V2" t="s">
        <v>28</v>
      </c>
      <c r="W2" t="s">
        <v>29</v>
      </c>
      <c r="X2" t="s">
        <v>30</v>
      </c>
      <c r="Y2" t="s">
        <v>31</v>
      </c>
      <c r="Z2" t="s">
        <v>32</v>
      </c>
      <c r="AA2" t="s">
        <v>33</v>
      </c>
      <c r="AB2" t="s">
        <v>34</v>
      </c>
      <c r="AC2" t="s">
        <v>7</v>
      </c>
    </row>
    <row r="3" spans="1:30" x14ac:dyDescent="0.3">
      <c r="A3" t="s">
        <v>35</v>
      </c>
      <c r="B3">
        <v>466</v>
      </c>
      <c r="C3">
        <v>1</v>
      </c>
      <c r="D3">
        <v>466</v>
      </c>
      <c r="E3">
        <v>100</v>
      </c>
      <c r="F3" t="s">
        <v>36</v>
      </c>
      <c r="G3" t="str">
        <f>HYPERLINK("http://www.ncbi.nlm.nih.gov/sites/entrez?db=nuccore&amp;cmd=search&amp;term=NR_163665.1", "NR_163665.1")</f>
        <v>NR_163665.1</v>
      </c>
      <c r="H3">
        <v>1380</v>
      </c>
      <c r="I3">
        <v>279</v>
      </c>
      <c r="J3">
        <v>744</v>
      </c>
      <c r="K3">
        <v>33.768115942028977</v>
      </c>
      <c r="L3">
        <v>845</v>
      </c>
      <c r="M3">
        <v>0</v>
      </c>
      <c r="N3" t="s">
        <v>37</v>
      </c>
      <c r="O3">
        <v>99</v>
      </c>
      <c r="P3" t="s">
        <v>38</v>
      </c>
      <c r="Q3">
        <v>0</v>
      </c>
      <c r="R3" t="s">
        <v>39</v>
      </c>
      <c r="S3" t="s">
        <v>39</v>
      </c>
      <c r="T3" t="s">
        <v>40</v>
      </c>
      <c r="U3" t="s">
        <v>41</v>
      </c>
      <c r="V3" t="s">
        <v>42</v>
      </c>
      <c r="W3" t="s">
        <v>43</v>
      </c>
      <c r="X3" t="s">
        <v>44</v>
      </c>
      <c r="Y3" t="s">
        <v>45</v>
      </c>
      <c r="Z3" t="s">
        <v>46</v>
      </c>
      <c r="AB3" t="s">
        <v>47</v>
      </c>
    </row>
    <row r="4" spans="1:30" x14ac:dyDescent="0.3">
      <c r="A4" t="s">
        <v>48</v>
      </c>
      <c r="B4">
        <v>466</v>
      </c>
      <c r="C4">
        <v>1</v>
      </c>
      <c r="D4">
        <v>466</v>
      </c>
      <c r="E4">
        <v>100</v>
      </c>
      <c r="F4" t="s">
        <v>49</v>
      </c>
      <c r="G4" t="str">
        <f>HYPERLINK("http://www.ncbi.nlm.nih.gov/sites/entrez?db=nuccore&amp;cmd=search&amp;term=NR_074902.1", "NR_074902.1")</f>
        <v>NR_074902.1</v>
      </c>
      <c r="H4">
        <v>1542</v>
      </c>
      <c r="I4">
        <v>341</v>
      </c>
      <c r="J4">
        <v>806</v>
      </c>
      <c r="K4">
        <v>30.220492866407259</v>
      </c>
      <c r="L4">
        <v>845</v>
      </c>
      <c r="M4">
        <v>0</v>
      </c>
      <c r="N4" t="s">
        <v>37</v>
      </c>
      <c r="O4">
        <v>99</v>
      </c>
      <c r="P4" t="s">
        <v>38</v>
      </c>
      <c r="Q4">
        <v>0</v>
      </c>
      <c r="R4" t="s">
        <v>39</v>
      </c>
      <c r="S4" t="s">
        <v>39</v>
      </c>
      <c r="T4" t="s">
        <v>50</v>
      </c>
      <c r="U4" t="s">
        <v>51</v>
      </c>
      <c r="V4" t="s">
        <v>52</v>
      </c>
      <c r="W4" t="s">
        <v>53</v>
      </c>
      <c r="X4" t="s">
        <v>44</v>
      </c>
      <c r="Y4" t="s">
        <v>45</v>
      </c>
      <c r="Z4" t="s">
        <v>46</v>
      </c>
      <c r="AB4" t="s">
        <v>47</v>
      </c>
    </row>
    <row r="5" spans="1:30" x14ac:dyDescent="0.3">
      <c r="A5" t="s">
        <v>54</v>
      </c>
      <c r="B5">
        <v>466</v>
      </c>
      <c r="C5">
        <v>1</v>
      </c>
      <c r="D5">
        <v>466</v>
      </c>
      <c r="E5">
        <v>100</v>
      </c>
      <c r="F5" t="s">
        <v>55</v>
      </c>
      <c r="G5" t="str">
        <f>HYPERLINK("http://www.ncbi.nlm.nih.gov/sites/entrez?db=nuccore&amp;cmd=search&amp;term=NR_025635.1", "NR_025635.1")</f>
        <v>NR_025635.1</v>
      </c>
      <c r="H5">
        <v>1412</v>
      </c>
      <c r="I5">
        <v>287</v>
      </c>
      <c r="J5">
        <v>752</v>
      </c>
      <c r="K5">
        <v>33.002832861189802</v>
      </c>
      <c r="L5">
        <v>845</v>
      </c>
      <c r="M5">
        <v>0</v>
      </c>
      <c r="N5" t="s">
        <v>37</v>
      </c>
      <c r="O5">
        <v>99</v>
      </c>
      <c r="P5" t="s">
        <v>38</v>
      </c>
      <c r="Q5">
        <v>0</v>
      </c>
      <c r="R5" t="s">
        <v>39</v>
      </c>
      <c r="S5" t="s">
        <v>39</v>
      </c>
      <c r="T5" t="s">
        <v>56</v>
      </c>
      <c r="U5" t="s">
        <v>57</v>
      </c>
      <c r="V5" t="s">
        <v>58</v>
      </c>
      <c r="W5" t="s">
        <v>53</v>
      </c>
      <c r="X5" t="s">
        <v>44</v>
      </c>
      <c r="Y5" t="s">
        <v>45</v>
      </c>
      <c r="Z5" t="s">
        <v>46</v>
      </c>
      <c r="AB5" t="s">
        <v>47</v>
      </c>
    </row>
    <row r="6" spans="1:30" x14ac:dyDescent="0.3">
      <c r="A6" t="s">
        <v>59</v>
      </c>
      <c r="B6">
        <v>447</v>
      </c>
      <c r="C6">
        <v>1</v>
      </c>
      <c r="D6">
        <v>447</v>
      </c>
      <c r="E6">
        <v>100</v>
      </c>
      <c r="F6" t="s">
        <v>60</v>
      </c>
      <c r="G6" t="str">
        <f>HYPERLINK("http://www.ncbi.nlm.nih.gov/sites/entrez?db=nuccore&amp;cmd=search&amp;term=NR_074436.1", "NR_074436.1")</f>
        <v>NR_074436.1</v>
      </c>
      <c r="H6">
        <v>1505</v>
      </c>
      <c r="I6">
        <v>321</v>
      </c>
      <c r="J6">
        <v>767</v>
      </c>
      <c r="K6">
        <v>29.700996677740861</v>
      </c>
      <c r="L6">
        <v>809</v>
      </c>
      <c r="M6">
        <v>0</v>
      </c>
      <c r="N6" t="s">
        <v>61</v>
      </c>
      <c r="O6">
        <v>99</v>
      </c>
      <c r="P6" t="s">
        <v>62</v>
      </c>
      <c r="Q6">
        <v>0</v>
      </c>
      <c r="R6" t="s">
        <v>39</v>
      </c>
      <c r="S6" t="s">
        <v>39</v>
      </c>
      <c r="T6" t="s">
        <v>63</v>
      </c>
      <c r="U6" t="s">
        <v>64</v>
      </c>
      <c r="V6" t="s">
        <v>65</v>
      </c>
      <c r="W6" t="s">
        <v>66</v>
      </c>
      <c r="X6" t="s">
        <v>67</v>
      </c>
      <c r="Y6" t="s">
        <v>68</v>
      </c>
      <c r="Z6" t="s">
        <v>69</v>
      </c>
      <c r="AB6" t="s">
        <v>47</v>
      </c>
    </row>
    <row r="7" spans="1:30" x14ac:dyDescent="0.3">
      <c r="A7" t="s">
        <v>70</v>
      </c>
      <c r="B7">
        <v>447</v>
      </c>
      <c r="C7">
        <v>1</v>
      </c>
      <c r="D7">
        <v>447</v>
      </c>
      <c r="E7">
        <v>100</v>
      </c>
      <c r="F7" t="s">
        <v>71</v>
      </c>
      <c r="G7" t="str">
        <f>HYPERLINK("http://www.ncbi.nlm.nih.gov/sites/entrez?db=nuccore&amp;cmd=search&amp;term=NR_041610.1", "NR_041610.1")</f>
        <v>NR_041610.1</v>
      </c>
      <c r="H7">
        <v>1489</v>
      </c>
      <c r="I7">
        <v>336</v>
      </c>
      <c r="J7">
        <v>782</v>
      </c>
      <c r="K7">
        <v>30.020147750167901</v>
      </c>
      <c r="L7">
        <v>821</v>
      </c>
      <c r="M7">
        <v>0</v>
      </c>
      <c r="N7" t="s">
        <v>72</v>
      </c>
      <c r="O7">
        <v>99</v>
      </c>
      <c r="P7" t="s">
        <v>62</v>
      </c>
      <c r="Q7">
        <v>0</v>
      </c>
      <c r="R7" t="s">
        <v>39</v>
      </c>
      <c r="S7" t="s">
        <v>39</v>
      </c>
      <c r="T7" t="s">
        <v>73</v>
      </c>
      <c r="U7" t="s">
        <v>74</v>
      </c>
      <c r="V7" t="s">
        <v>75</v>
      </c>
      <c r="W7" t="s">
        <v>76</v>
      </c>
      <c r="X7" t="s">
        <v>77</v>
      </c>
      <c r="Y7" t="s">
        <v>78</v>
      </c>
      <c r="Z7" t="s">
        <v>79</v>
      </c>
      <c r="AB7" t="s">
        <v>47</v>
      </c>
    </row>
    <row r="8" spans="1:30" x14ac:dyDescent="0.3">
      <c r="A8" t="s">
        <v>80</v>
      </c>
      <c r="B8">
        <v>447</v>
      </c>
      <c r="C8">
        <v>1</v>
      </c>
      <c r="D8">
        <v>447</v>
      </c>
      <c r="E8">
        <v>100</v>
      </c>
      <c r="F8" t="s">
        <v>81</v>
      </c>
      <c r="G8" t="str">
        <f>HYPERLINK("http://www.ncbi.nlm.nih.gov/sites/entrez?db=nuccore&amp;cmd=search&amp;term=NR_074515.1", "NR_074515.1")</f>
        <v>NR_074515.1</v>
      </c>
      <c r="H8">
        <v>1510</v>
      </c>
      <c r="I8">
        <v>350</v>
      </c>
      <c r="J8">
        <v>796</v>
      </c>
      <c r="K8">
        <v>29.602649006622521</v>
      </c>
      <c r="L8">
        <v>821</v>
      </c>
      <c r="M8">
        <v>0</v>
      </c>
      <c r="N8" t="s">
        <v>72</v>
      </c>
      <c r="O8">
        <v>99</v>
      </c>
      <c r="P8" t="s">
        <v>62</v>
      </c>
      <c r="Q8">
        <v>0</v>
      </c>
      <c r="R8" t="s">
        <v>39</v>
      </c>
      <c r="S8" t="s">
        <v>39</v>
      </c>
      <c r="T8" t="s">
        <v>82</v>
      </c>
      <c r="U8" t="s">
        <v>83</v>
      </c>
      <c r="V8" t="s">
        <v>84</v>
      </c>
      <c r="W8" t="s">
        <v>85</v>
      </c>
      <c r="X8" t="s">
        <v>86</v>
      </c>
      <c r="Y8" t="s">
        <v>87</v>
      </c>
      <c r="Z8" t="s">
        <v>88</v>
      </c>
      <c r="AB8" t="s">
        <v>47</v>
      </c>
    </row>
    <row r="9" spans="1:30" x14ac:dyDescent="0.3">
      <c r="A9" t="s">
        <v>89</v>
      </c>
      <c r="B9">
        <v>443</v>
      </c>
      <c r="C9">
        <v>1</v>
      </c>
      <c r="D9">
        <v>443</v>
      </c>
      <c r="E9">
        <v>100</v>
      </c>
      <c r="F9" t="s">
        <v>90</v>
      </c>
      <c r="G9" t="str">
        <f>HYPERLINK("http://www.ncbi.nlm.nih.gov/sites/entrez?db=nuccore&amp;cmd=search&amp;term=NR_156081.1", "NR_156081.1")</f>
        <v>NR_156081.1</v>
      </c>
      <c r="H9">
        <v>1411</v>
      </c>
      <c r="I9">
        <v>336</v>
      </c>
      <c r="J9">
        <v>776</v>
      </c>
      <c r="K9">
        <v>31.254429482636429</v>
      </c>
      <c r="L9">
        <v>728</v>
      </c>
      <c r="M9">
        <v>0</v>
      </c>
      <c r="N9" t="s">
        <v>91</v>
      </c>
      <c r="O9">
        <v>96</v>
      </c>
      <c r="P9" t="s">
        <v>92</v>
      </c>
      <c r="Q9">
        <v>0</v>
      </c>
      <c r="R9" t="s">
        <v>39</v>
      </c>
      <c r="S9" t="s">
        <v>39</v>
      </c>
      <c r="T9" t="s">
        <v>93</v>
      </c>
      <c r="U9" t="s">
        <v>94</v>
      </c>
      <c r="V9" t="s">
        <v>95</v>
      </c>
      <c r="W9" t="s">
        <v>96</v>
      </c>
      <c r="X9" t="s">
        <v>97</v>
      </c>
      <c r="Y9" t="s">
        <v>98</v>
      </c>
      <c r="Z9" t="s">
        <v>79</v>
      </c>
      <c r="AB9" t="s">
        <v>47</v>
      </c>
    </row>
    <row r="10" spans="1:30" x14ac:dyDescent="0.3">
      <c r="A10" t="s">
        <v>99</v>
      </c>
      <c r="B10">
        <v>442</v>
      </c>
      <c r="C10">
        <v>1</v>
      </c>
      <c r="D10">
        <v>442</v>
      </c>
      <c r="E10">
        <v>100</v>
      </c>
      <c r="F10" t="s">
        <v>100</v>
      </c>
      <c r="G10" t="str">
        <f>HYPERLINK("http://www.ncbi.nlm.nih.gov/sites/entrez?db=nuccore&amp;cmd=search&amp;term=NR_147370.1", "NR_147370.1")</f>
        <v>NR_147370.1</v>
      </c>
      <c r="H10">
        <v>1495</v>
      </c>
      <c r="I10">
        <v>349</v>
      </c>
      <c r="J10">
        <v>790</v>
      </c>
      <c r="K10">
        <v>29.565217391304351</v>
      </c>
      <c r="L10">
        <v>723</v>
      </c>
      <c r="M10">
        <v>0</v>
      </c>
      <c r="N10" t="s">
        <v>101</v>
      </c>
      <c r="O10">
        <v>96</v>
      </c>
      <c r="P10" t="s">
        <v>102</v>
      </c>
      <c r="Q10">
        <v>0</v>
      </c>
      <c r="R10" t="s">
        <v>39</v>
      </c>
      <c r="S10" t="s">
        <v>39</v>
      </c>
      <c r="T10" t="s">
        <v>103</v>
      </c>
      <c r="U10" t="s">
        <v>104</v>
      </c>
      <c r="V10" t="s">
        <v>105</v>
      </c>
      <c r="W10" t="s">
        <v>106</v>
      </c>
      <c r="X10" t="s">
        <v>97</v>
      </c>
      <c r="Y10" t="s">
        <v>98</v>
      </c>
      <c r="Z10" t="s">
        <v>79</v>
      </c>
      <c r="AB10" t="s">
        <v>47</v>
      </c>
    </row>
    <row r="11" spans="1:30" x14ac:dyDescent="0.3">
      <c r="A11" t="s">
        <v>107</v>
      </c>
      <c r="B11">
        <v>441</v>
      </c>
      <c r="C11">
        <v>1</v>
      </c>
      <c r="D11">
        <v>441</v>
      </c>
      <c r="E11">
        <v>100</v>
      </c>
      <c r="F11" t="s">
        <v>108</v>
      </c>
      <c r="G11" t="str">
        <f>HYPERLINK("http://www.ncbi.nlm.nih.gov/sites/entrez?db=nuccore&amp;cmd=search&amp;term=NR_159227.1", "NR_159227.1")</f>
        <v>NR_159227.1</v>
      </c>
      <c r="H11">
        <v>1493</v>
      </c>
      <c r="I11">
        <v>351</v>
      </c>
      <c r="J11">
        <v>791</v>
      </c>
      <c r="K11">
        <v>29.537843268586741</v>
      </c>
      <c r="L11">
        <v>804</v>
      </c>
      <c r="M11">
        <v>0</v>
      </c>
      <c r="N11" t="s">
        <v>109</v>
      </c>
      <c r="O11">
        <v>99</v>
      </c>
      <c r="P11" t="s">
        <v>110</v>
      </c>
      <c r="Q11">
        <v>0</v>
      </c>
      <c r="R11" t="s">
        <v>39</v>
      </c>
      <c r="S11" t="s">
        <v>39</v>
      </c>
      <c r="T11" t="s">
        <v>111</v>
      </c>
      <c r="U11" t="s">
        <v>112</v>
      </c>
      <c r="V11" t="s">
        <v>113</v>
      </c>
      <c r="X11" t="s">
        <v>97</v>
      </c>
      <c r="Y11" t="s">
        <v>98</v>
      </c>
      <c r="Z11" t="s">
        <v>79</v>
      </c>
      <c r="AB11" t="s">
        <v>47</v>
      </c>
    </row>
    <row r="12" spans="1:30" x14ac:dyDescent="0.3">
      <c r="A12" t="s">
        <v>114</v>
      </c>
      <c r="B12">
        <v>441</v>
      </c>
      <c r="C12">
        <v>1</v>
      </c>
      <c r="D12">
        <v>441</v>
      </c>
      <c r="E12">
        <v>100</v>
      </c>
      <c r="F12" t="s">
        <v>115</v>
      </c>
      <c r="G12" t="str">
        <f>HYPERLINK("http://www.ncbi.nlm.nih.gov/sites/entrez?db=nuccore&amp;cmd=search&amp;term=NR_151894.1", "NR_151894.1")</f>
        <v>NR_151894.1</v>
      </c>
      <c r="H12">
        <v>1479</v>
      </c>
      <c r="I12">
        <v>335</v>
      </c>
      <c r="J12">
        <v>775</v>
      </c>
      <c r="K12">
        <v>29.817444219066939</v>
      </c>
      <c r="L12">
        <v>743</v>
      </c>
      <c r="M12">
        <v>0</v>
      </c>
      <c r="N12" t="s">
        <v>116</v>
      </c>
      <c r="O12">
        <v>97</v>
      </c>
      <c r="P12" t="s">
        <v>110</v>
      </c>
      <c r="Q12">
        <v>0</v>
      </c>
      <c r="R12" t="s">
        <v>39</v>
      </c>
      <c r="S12" t="s">
        <v>39</v>
      </c>
      <c r="T12" t="s">
        <v>117</v>
      </c>
      <c r="U12" t="s">
        <v>118</v>
      </c>
      <c r="V12" t="s">
        <v>119</v>
      </c>
      <c r="W12" t="s">
        <v>96</v>
      </c>
      <c r="X12" t="s">
        <v>97</v>
      </c>
      <c r="Y12" t="s">
        <v>98</v>
      </c>
      <c r="Z12" t="s">
        <v>79</v>
      </c>
      <c r="AB12" t="s">
        <v>47</v>
      </c>
    </row>
    <row r="13" spans="1:30" x14ac:dyDescent="0.3">
      <c r="A13" t="s">
        <v>120</v>
      </c>
      <c r="B13">
        <v>440</v>
      </c>
      <c r="C13">
        <v>1</v>
      </c>
      <c r="D13">
        <v>440</v>
      </c>
      <c r="E13">
        <v>100</v>
      </c>
      <c r="F13" t="s">
        <v>121</v>
      </c>
      <c r="G13" t="str">
        <f>HYPERLINK("http://www.ncbi.nlm.nih.gov/sites/entrez?db=nuccore&amp;cmd=search&amp;term=NR_074629.1", "NR_074629.1")</f>
        <v>NR_074629.1</v>
      </c>
      <c r="H13">
        <v>1521</v>
      </c>
      <c r="I13">
        <v>341</v>
      </c>
      <c r="J13">
        <v>780</v>
      </c>
      <c r="K13">
        <v>28.928336620644309</v>
      </c>
      <c r="L13">
        <v>564</v>
      </c>
      <c r="M13">
        <v>2E-160</v>
      </c>
      <c r="N13" t="s">
        <v>122</v>
      </c>
      <c r="O13">
        <v>89</v>
      </c>
      <c r="P13" t="s">
        <v>123</v>
      </c>
      <c r="Q13">
        <v>1</v>
      </c>
      <c r="R13" t="s">
        <v>39</v>
      </c>
      <c r="S13" t="s">
        <v>39</v>
      </c>
      <c r="T13" t="s">
        <v>124</v>
      </c>
      <c r="U13" t="s">
        <v>125</v>
      </c>
      <c r="V13" t="s">
        <v>126</v>
      </c>
      <c r="W13" t="s">
        <v>127</v>
      </c>
      <c r="X13" t="s">
        <v>97</v>
      </c>
      <c r="Y13" t="s">
        <v>98</v>
      </c>
      <c r="Z13" t="s">
        <v>79</v>
      </c>
      <c r="AB13" t="s">
        <v>47</v>
      </c>
    </row>
    <row r="14" spans="1:30" x14ac:dyDescent="0.3">
      <c r="A14" t="s">
        <v>128</v>
      </c>
      <c r="B14">
        <v>440</v>
      </c>
      <c r="C14">
        <v>1</v>
      </c>
      <c r="D14">
        <v>440</v>
      </c>
      <c r="E14">
        <v>100</v>
      </c>
      <c r="F14" t="s">
        <v>129</v>
      </c>
      <c r="G14" t="str">
        <f>HYPERLINK("http://www.ncbi.nlm.nih.gov/sites/entrez?db=nuccore&amp;cmd=search&amp;term=NR_026493.1", "NR_026493.1")</f>
        <v>NR_026493.1</v>
      </c>
      <c r="H14">
        <v>1488</v>
      </c>
      <c r="I14">
        <v>338</v>
      </c>
      <c r="J14">
        <v>777</v>
      </c>
      <c r="K14">
        <v>29.56989247311828</v>
      </c>
      <c r="L14">
        <v>791</v>
      </c>
      <c r="M14">
        <v>0</v>
      </c>
      <c r="N14" t="s">
        <v>130</v>
      </c>
      <c r="O14">
        <v>99</v>
      </c>
      <c r="P14" t="s">
        <v>131</v>
      </c>
      <c r="Q14">
        <v>0</v>
      </c>
      <c r="R14" t="s">
        <v>39</v>
      </c>
      <c r="S14" t="s">
        <v>39</v>
      </c>
      <c r="T14" t="s">
        <v>132</v>
      </c>
      <c r="U14" t="s">
        <v>133</v>
      </c>
      <c r="V14" t="s">
        <v>134</v>
      </c>
      <c r="W14" t="s">
        <v>96</v>
      </c>
      <c r="X14" t="s">
        <v>97</v>
      </c>
      <c r="Y14" t="s">
        <v>98</v>
      </c>
      <c r="Z14" t="s">
        <v>79</v>
      </c>
      <c r="AB14" t="s">
        <v>47</v>
      </c>
    </row>
    <row r="15" spans="1:30" x14ac:dyDescent="0.3">
      <c r="A15" t="s">
        <v>135</v>
      </c>
      <c r="B15">
        <v>440</v>
      </c>
      <c r="C15">
        <v>1</v>
      </c>
      <c r="D15">
        <v>434</v>
      </c>
      <c r="E15">
        <v>98.636363636363626</v>
      </c>
      <c r="F15" t="s">
        <v>136</v>
      </c>
      <c r="G15" t="str">
        <f>HYPERLINK("http://www.ncbi.nlm.nih.gov/sites/entrez?db=nuccore&amp;cmd=search&amp;term=NR_074793.2", "NR_074793.2")</f>
        <v>NR_074793.2</v>
      </c>
      <c r="H15">
        <v>1530</v>
      </c>
      <c r="I15">
        <v>355</v>
      </c>
      <c r="J15">
        <v>788</v>
      </c>
      <c r="K15">
        <v>28.36601307189542</v>
      </c>
      <c r="L15">
        <v>691</v>
      </c>
      <c r="M15">
        <v>0</v>
      </c>
      <c r="N15" t="s">
        <v>137</v>
      </c>
      <c r="O15">
        <v>95</v>
      </c>
      <c r="P15" t="s">
        <v>138</v>
      </c>
      <c r="Q15">
        <v>0</v>
      </c>
      <c r="R15" t="s">
        <v>39</v>
      </c>
      <c r="S15" t="s">
        <v>39</v>
      </c>
      <c r="T15" t="s">
        <v>139</v>
      </c>
      <c r="U15" t="s">
        <v>140</v>
      </c>
      <c r="V15" t="s">
        <v>141</v>
      </c>
      <c r="W15" t="s">
        <v>142</v>
      </c>
      <c r="X15" t="s">
        <v>97</v>
      </c>
      <c r="Y15" t="s">
        <v>98</v>
      </c>
      <c r="Z15" t="s">
        <v>79</v>
      </c>
      <c r="AB15" t="s">
        <v>47</v>
      </c>
    </row>
    <row r="16" spans="1:30" x14ac:dyDescent="0.3">
      <c r="A16" t="s">
        <v>143</v>
      </c>
      <c r="B16">
        <v>440</v>
      </c>
      <c r="C16">
        <v>1</v>
      </c>
      <c r="D16">
        <v>440</v>
      </c>
      <c r="E16">
        <v>100</v>
      </c>
      <c r="F16" t="s">
        <v>90</v>
      </c>
      <c r="G16" t="str">
        <f>HYPERLINK("http://www.ncbi.nlm.nih.gov/sites/entrez?db=nuccore&amp;cmd=search&amp;term=NR_156081.1", "NR_156081.1")</f>
        <v>NR_156081.1</v>
      </c>
      <c r="H16">
        <v>1411</v>
      </c>
      <c r="I16">
        <v>336</v>
      </c>
      <c r="J16">
        <v>757</v>
      </c>
      <c r="K16">
        <v>29.907866761162289</v>
      </c>
      <c r="L16">
        <v>641</v>
      </c>
      <c r="M16">
        <v>0</v>
      </c>
      <c r="N16" t="s">
        <v>144</v>
      </c>
      <c r="O16">
        <v>93</v>
      </c>
      <c r="P16" t="s">
        <v>145</v>
      </c>
      <c r="Q16">
        <v>4</v>
      </c>
      <c r="R16" t="s">
        <v>39</v>
      </c>
      <c r="S16" t="s">
        <v>39</v>
      </c>
      <c r="T16" t="s">
        <v>93</v>
      </c>
      <c r="U16" t="s">
        <v>94</v>
      </c>
      <c r="V16" t="s">
        <v>95</v>
      </c>
      <c r="W16" t="s">
        <v>96</v>
      </c>
      <c r="X16" t="s">
        <v>97</v>
      </c>
      <c r="Y16" t="s">
        <v>98</v>
      </c>
      <c r="Z16" t="s">
        <v>79</v>
      </c>
      <c r="AB16" t="s">
        <v>47</v>
      </c>
    </row>
    <row r="17" spans="1:28" x14ac:dyDescent="0.3">
      <c r="A17" t="s">
        <v>146</v>
      </c>
      <c r="B17">
        <v>440</v>
      </c>
      <c r="C17">
        <v>1</v>
      </c>
      <c r="D17">
        <v>435</v>
      </c>
      <c r="E17">
        <v>98.86363636363636</v>
      </c>
      <c r="F17" t="s">
        <v>121</v>
      </c>
      <c r="G17" t="str">
        <f>HYPERLINK("http://www.ncbi.nlm.nih.gov/sites/entrez?db=nuccore&amp;cmd=search&amp;term=NR_074629.1", "NR_074629.1")</f>
        <v>NR_074629.1</v>
      </c>
      <c r="H17">
        <v>1521</v>
      </c>
      <c r="I17">
        <v>341</v>
      </c>
      <c r="J17">
        <v>775</v>
      </c>
      <c r="K17">
        <v>28.599605522682449</v>
      </c>
      <c r="L17">
        <v>616</v>
      </c>
      <c r="M17">
        <v>4E-176</v>
      </c>
      <c r="N17" t="s">
        <v>147</v>
      </c>
      <c r="O17">
        <v>92</v>
      </c>
      <c r="P17" t="s">
        <v>148</v>
      </c>
      <c r="Q17">
        <v>0</v>
      </c>
      <c r="R17" t="s">
        <v>39</v>
      </c>
      <c r="S17" t="s">
        <v>39</v>
      </c>
      <c r="T17" t="s">
        <v>124</v>
      </c>
      <c r="U17" t="s">
        <v>125</v>
      </c>
      <c r="V17" t="s">
        <v>126</v>
      </c>
      <c r="W17" t="s">
        <v>127</v>
      </c>
      <c r="X17" t="s">
        <v>97</v>
      </c>
      <c r="Y17" t="s">
        <v>98</v>
      </c>
      <c r="Z17" t="s">
        <v>79</v>
      </c>
      <c r="AB17" t="s">
        <v>47</v>
      </c>
    </row>
    <row r="18" spans="1:28" x14ac:dyDescent="0.3">
      <c r="A18" t="s">
        <v>149</v>
      </c>
      <c r="B18">
        <v>440</v>
      </c>
      <c r="C18">
        <v>1</v>
      </c>
      <c r="D18">
        <v>435</v>
      </c>
      <c r="E18">
        <v>98.86363636363636</v>
      </c>
      <c r="F18" t="s">
        <v>150</v>
      </c>
      <c r="G18" t="str">
        <f>HYPERLINK("http://www.ncbi.nlm.nih.gov/sites/entrez?db=nuccore&amp;cmd=search&amp;term=NR_102852.1", "NR_102852.1")</f>
        <v>NR_102852.1</v>
      </c>
      <c r="H18">
        <v>1519</v>
      </c>
      <c r="I18">
        <v>348</v>
      </c>
      <c r="J18">
        <v>779</v>
      </c>
      <c r="K18">
        <v>28.439763001974981</v>
      </c>
      <c r="L18">
        <v>689</v>
      </c>
      <c r="M18">
        <v>0</v>
      </c>
      <c r="N18" t="s">
        <v>151</v>
      </c>
      <c r="O18">
        <v>95</v>
      </c>
      <c r="P18" t="s">
        <v>152</v>
      </c>
      <c r="Q18">
        <v>0</v>
      </c>
      <c r="R18" t="s">
        <v>39</v>
      </c>
      <c r="S18" t="s">
        <v>39</v>
      </c>
      <c r="T18" t="s">
        <v>153</v>
      </c>
      <c r="U18" t="s">
        <v>154</v>
      </c>
      <c r="V18" t="s">
        <v>134</v>
      </c>
      <c r="W18" t="s">
        <v>96</v>
      </c>
      <c r="X18" t="s">
        <v>97</v>
      </c>
      <c r="Y18" t="s">
        <v>98</v>
      </c>
      <c r="Z18" t="s">
        <v>79</v>
      </c>
      <c r="AB18" t="s">
        <v>47</v>
      </c>
    </row>
    <row r="19" spans="1:28" x14ac:dyDescent="0.3">
      <c r="A19" t="s">
        <v>155</v>
      </c>
      <c r="B19">
        <v>440</v>
      </c>
      <c r="C19">
        <v>1</v>
      </c>
      <c r="D19">
        <v>440</v>
      </c>
      <c r="E19">
        <v>100</v>
      </c>
      <c r="F19" t="s">
        <v>90</v>
      </c>
      <c r="G19" t="str">
        <f>HYPERLINK("http://www.ncbi.nlm.nih.gov/sites/entrez?db=nuccore&amp;cmd=search&amp;term=NR_156080.1", "NR_156080.1")</f>
        <v>NR_156080.1</v>
      </c>
      <c r="H19">
        <v>1410</v>
      </c>
      <c r="I19">
        <v>336</v>
      </c>
      <c r="J19">
        <v>775</v>
      </c>
      <c r="K19">
        <v>31.205673758865249</v>
      </c>
      <c r="L19">
        <v>730</v>
      </c>
      <c r="M19">
        <v>0</v>
      </c>
      <c r="N19" t="s">
        <v>156</v>
      </c>
      <c r="O19">
        <v>96</v>
      </c>
      <c r="P19" t="s">
        <v>131</v>
      </c>
      <c r="Q19">
        <v>0</v>
      </c>
      <c r="R19" t="s">
        <v>39</v>
      </c>
      <c r="S19" t="s">
        <v>39</v>
      </c>
      <c r="T19" t="s">
        <v>93</v>
      </c>
      <c r="U19" t="s">
        <v>94</v>
      </c>
      <c r="V19" t="s">
        <v>95</v>
      </c>
      <c r="W19" t="s">
        <v>96</v>
      </c>
      <c r="X19" t="s">
        <v>97</v>
      </c>
      <c r="Y19" t="s">
        <v>98</v>
      </c>
      <c r="Z19" t="s">
        <v>79</v>
      </c>
      <c r="AB19" t="s">
        <v>47</v>
      </c>
    </row>
    <row r="20" spans="1:28" x14ac:dyDescent="0.3">
      <c r="A20" t="s">
        <v>157</v>
      </c>
      <c r="B20">
        <v>440</v>
      </c>
      <c r="C20">
        <v>1</v>
      </c>
      <c r="D20">
        <v>440</v>
      </c>
      <c r="E20">
        <v>100</v>
      </c>
      <c r="F20" t="s">
        <v>158</v>
      </c>
      <c r="G20" t="str">
        <f>HYPERLINK("http://www.ncbi.nlm.nih.gov/sites/entrez?db=nuccore&amp;cmd=search&amp;term=NR_144718.1", "NR_144718.1")</f>
        <v>NR_144718.1</v>
      </c>
      <c r="H20">
        <v>1489</v>
      </c>
      <c r="I20">
        <v>326</v>
      </c>
      <c r="J20">
        <v>765</v>
      </c>
      <c r="K20">
        <v>29.550033579583609</v>
      </c>
      <c r="L20">
        <v>808</v>
      </c>
      <c r="M20">
        <v>0</v>
      </c>
      <c r="N20" t="s">
        <v>159</v>
      </c>
      <c r="O20">
        <v>99</v>
      </c>
      <c r="P20" t="s">
        <v>131</v>
      </c>
      <c r="Q20">
        <v>0</v>
      </c>
      <c r="R20" t="s">
        <v>39</v>
      </c>
      <c r="S20" t="s">
        <v>39</v>
      </c>
      <c r="T20" t="s">
        <v>160</v>
      </c>
      <c r="U20" t="s">
        <v>161</v>
      </c>
      <c r="V20" t="s">
        <v>162</v>
      </c>
      <c r="W20" t="s">
        <v>163</v>
      </c>
      <c r="X20" t="s">
        <v>97</v>
      </c>
      <c r="Y20" t="s">
        <v>98</v>
      </c>
      <c r="Z20" t="s">
        <v>79</v>
      </c>
      <c r="AB20" t="s">
        <v>47</v>
      </c>
    </row>
    <row r="21" spans="1:28" x14ac:dyDescent="0.3">
      <c r="A21" t="s">
        <v>164</v>
      </c>
      <c r="B21">
        <v>440</v>
      </c>
      <c r="C21">
        <v>1</v>
      </c>
      <c r="D21">
        <v>440</v>
      </c>
      <c r="E21">
        <v>100</v>
      </c>
      <c r="F21" t="s">
        <v>165</v>
      </c>
      <c r="G21" t="str">
        <f>HYPERLINK("http://www.ncbi.nlm.nih.gov/sites/entrez?db=nuccore&amp;cmd=search&amp;term=NR_028816.1", "NR_028816.1")</f>
        <v>NR_028816.1</v>
      </c>
      <c r="H21">
        <v>1508</v>
      </c>
      <c r="I21">
        <v>310</v>
      </c>
      <c r="J21">
        <v>749</v>
      </c>
      <c r="K21">
        <v>29.177718832891252</v>
      </c>
      <c r="L21">
        <v>719</v>
      </c>
      <c r="M21">
        <v>0</v>
      </c>
      <c r="N21" t="s">
        <v>166</v>
      </c>
      <c r="O21">
        <v>96</v>
      </c>
      <c r="P21" t="s">
        <v>167</v>
      </c>
      <c r="Q21">
        <v>0</v>
      </c>
      <c r="R21" t="s">
        <v>39</v>
      </c>
      <c r="S21" t="s">
        <v>39</v>
      </c>
      <c r="T21" t="s">
        <v>168</v>
      </c>
      <c r="U21" t="s">
        <v>169</v>
      </c>
      <c r="V21" t="s">
        <v>170</v>
      </c>
      <c r="W21" t="s">
        <v>171</v>
      </c>
      <c r="X21" t="s">
        <v>172</v>
      </c>
      <c r="Y21" t="s">
        <v>173</v>
      </c>
      <c r="Z21" t="s">
        <v>79</v>
      </c>
      <c r="AB21" t="s">
        <v>47</v>
      </c>
    </row>
    <row r="22" spans="1:28" x14ac:dyDescent="0.3">
      <c r="A22" t="s">
        <v>174</v>
      </c>
      <c r="B22">
        <v>440</v>
      </c>
      <c r="C22">
        <v>1</v>
      </c>
      <c r="D22">
        <v>440</v>
      </c>
      <c r="E22">
        <v>100</v>
      </c>
      <c r="F22" t="s">
        <v>175</v>
      </c>
      <c r="G22" t="str">
        <f>HYPERLINK("http://www.ncbi.nlm.nih.gov/sites/entrez?db=nuccore&amp;cmd=search&amp;term=NR_104907.1", "NR_104907.1")</f>
        <v>NR_104907.1</v>
      </c>
      <c r="H22">
        <v>1446</v>
      </c>
      <c r="I22">
        <v>315</v>
      </c>
      <c r="J22">
        <v>754</v>
      </c>
      <c r="K22">
        <v>30.428769017980631</v>
      </c>
      <c r="L22">
        <v>708</v>
      </c>
      <c r="M22">
        <v>0</v>
      </c>
      <c r="N22" t="s">
        <v>176</v>
      </c>
      <c r="O22">
        <v>95</v>
      </c>
      <c r="P22" t="s">
        <v>131</v>
      </c>
      <c r="Q22">
        <v>0</v>
      </c>
      <c r="R22" t="s">
        <v>39</v>
      </c>
      <c r="S22" t="s">
        <v>39</v>
      </c>
      <c r="T22" t="s">
        <v>177</v>
      </c>
      <c r="U22" t="s">
        <v>178</v>
      </c>
      <c r="V22" t="s">
        <v>179</v>
      </c>
      <c r="W22" t="s">
        <v>180</v>
      </c>
      <c r="X22" t="s">
        <v>97</v>
      </c>
      <c r="Y22" t="s">
        <v>98</v>
      </c>
      <c r="Z22" t="s">
        <v>79</v>
      </c>
      <c r="AB22" t="s">
        <v>47</v>
      </c>
    </row>
    <row r="23" spans="1:28" x14ac:dyDescent="0.3">
      <c r="A23" t="s">
        <v>181</v>
      </c>
      <c r="B23">
        <v>440</v>
      </c>
      <c r="C23">
        <v>1</v>
      </c>
      <c r="D23">
        <v>440</v>
      </c>
      <c r="E23">
        <v>100</v>
      </c>
      <c r="F23" t="s">
        <v>182</v>
      </c>
      <c r="G23" t="str">
        <f>HYPERLINK("http://www.ncbi.nlm.nih.gov/sites/entrez?db=nuccore&amp;cmd=search&amp;term=NR_144617.1", "NR_144617.1")</f>
        <v>NR_144617.1</v>
      </c>
      <c r="H23">
        <v>1431</v>
      </c>
      <c r="I23">
        <v>340</v>
      </c>
      <c r="J23">
        <v>779</v>
      </c>
      <c r="K23">
        <v>30.747728860936409</v>
      </c>
      <c r="L23">
        <v>697</v>
      </c>
      <c r="M23">
        <v>0</v>
      </c>
      <c r="N23" t="s">
        <v>183</v>
      </c>
      <c r="O23">
        <v>95</v>
      </c>
      <c r="P23" t="s">
        <v>167</v>
      </c>
      <c r="Q23">
        <v>0</v>
      </c>
      <c r="R23" t="s">
        <v>39</v>
      </c>
      <c r="S23" t="s">
        <v>39</v>
      </c>
      <c r="T23" t="s">
        <v>184</v>
      </c>
      <c r="U23" t="s">
        <v>185</v>
      </c>
      <c r="V23" t="s">
        <v>186</v>
      </c>
      <c r="W23" t="s">
        <v>96</v>
      </c>
      <c r="X23" t="s">
        <v>97</v>
      </c>
      <c r="Y23" t="s">
        <v>98</v>
      </c>
      <c r="Z23" t="s">
        <v>79</v>
      </c>
      <c r="AB23" t="s">
        <v>47</v>
      </c>
    </row>
    <row r="24" spans="1:28" x14ac:dyDescent="0.3">
      <c r="A24" t="s">
        <v>187</v>
      </c>
      <c r="B24">
        <v>440</v>
      </c>
      <c r="C24">
        <v>1</v>
      </c>
      <c r="D24">
        <v>440</v>
      </c>
      <c r="E24">
        <v>100</v>
      </c>
      <c r="F24" t="s">
        <v>150</v>
      </c>
      <c r="G24" t="str">
        <f>HYPERLINK("http://www.ncbi.nlm.nih.gov/sites/entrez?db=nuccore&amp;cmd=search&amp;term=NR_102852.1", "NR_102852.1")</f>
        <v>NR_102852.1</v>
      </c>
      <c r="H24">
        <v>1519</v>
      </c>
      <c r="I24">
        <v>348</v>
      </c>
      <c r="J24">
        <v>787</v>
      </c>
      <c r="K24">
        <v>28.966425279789341</v>
      </c>
      <c r="L24">
        <v>719</v>
      </c>
      <c r="M24">
        <v>0</v>
      </c>
      <c r="N24" t="s">
        <v>188</v>
      </c>
      <c r="O24">
        <v>96</v>
      </c>
      <c r="P24" t="s">
        <v>131</v>
      </c>
      <c r="Q24">
        <v>0</v>
      </c>
      <c r="R24" t="s">
        <v>39</v>
      </c>
      <c r="S24" t="s">
        <v>39</v>
      </c>
      <c r="T24" t="s">
        <v>153</v>
      </c>
      <c r="U24" t="s">
        <v>154</v>
      </c>
      <c r="V24" t="s">
        <v>134</v>
      </c>
      <c r="W24" t="s">
        <v>96</v>
      </c>
      <c r="X24" t="s">
        <v>97</v>
      </c>
      <c r="Y24" t="s">
        <v>98</v>
      </c>
      <c r="Z24" t="s">
        <v>79</v>
      </c>
      <c r="AB24" t="s">
        <v>47</v>
      </c>
    </row>
    <row r="25" spans="1:28" x14ac:dyDescent="0.3">
      <c r="A25" t="s">
        <v>189</v>
      </c>
      <c r="B25">
        <v>440</v>
      </c>
      <c r="C25">
        <v>1</v>
      </c>
      <c r="D25">
        <v>440</v>
      </c>
      <c r="E25">
        <v>100</v>
      </c>
      <c r="F25" t="s">
        <v>190</v>
      </c>
      <c r="G25" t="str">
        <f>HYPERLINK("http://www.ncbi.nlm.nih.gov/sites/entrez?db=nuccore&amp;cmd=search&amp;term=NR_043442.2", "NR_043442.2")</f>
        <v>NR_043442.2</v>
      </c>
      <c r="H25">
        <v>1525</v>
      </c>
      <c r="I25">
        <v>330</v>
      </c>
      <c r="J25">
        <v>768</v>
      </c>
      <c r="K25">
        <v>28.78688524590164</v>
      </c>
      <c r="L25">
        <v>795</v>
      </c>
      <c r="M25">
        <v>0</v>
      </c>
      <c r="N25" t="s">
        <v>191</v>
      </c>
      <c r="O25">
        <v>99</v>
      </c>
      <c r="P25" t="s">
        <v>192</v>
      </c>
      <c r="Q25">
        <v>0</v>
      </c>
      <c r="R25" t="s">
        <v>39</v>
      </c>
      <c r="S25" t="s">
        <v>39</v>
      </c>
      <c r="T25" t="s">
        <v>193</v>
      </c>
      <c r="U25" t="s">
        <v>194</v>
      </c>
      <c r="V25" t="s">
        <v>195</v>
      </c>
      <c r="W25" t="s">
        <v>196</v>
      </c>
      <c r="X25" t="s">
        <v>197</v>
      </c>
      <c r="Y25" t="s">
        <v>198</v>
      </c>
      <c r="Z25" t="s">
        <v>198</v>
      </c>
      <c r="AB25" t="s">
        <v>47</v>
      </c>
    </row>
    <row r="26" spans="1:28" x14ac:dyDescent="0.3">
      <c r="A26" t="s">
        <v>199</v>
      </c>
      <c r="B26">
        <v>440</v>
      </c>
      <c r="C26">
        <v>1</v>
      </c>
      <c r="D26">
        <v>440</v>
      </c>
      <c r="E26">
        <v>100</v>
      </c>
      <c r="F26" t="s">
        <v>200</v>
      </c>
      <c r="G26" t="str">
        <f>HYPERLINK("http://www.ncbi.nlm.nih.gov/sites/entrez?db=nuccore&amp;cmd=search&amp;term=NR_119286.1", "NR_119286.1")</f>
        <v>NR_119286.1</v>
      </c>
      <c r="H26">
        <v>1489</v>
      </c>
      <c r="I26">
        <v>313</v>
      </c>
      <c r="J26">
        <v>752</v>
      </c>
      <c r="K26">
        <v>29.550033579583609</v>
      </c>
      <c r="L26">
        <v>791</v>
      </c>
      <c r="M26">
        <v>0</v>
      </c>
      <c r="N26" t="s">
        <v>130</v>
      </c>
      <c r="O26">
        <v>99</v>
      </c>
      <c r="P26" t="s">
        <v>131</v>
      </c>
      <c r="Q26">
        <v>0</v>
      </c>
      <c r="R26" t="s">
        <v>39</v>
      </c>
      <c r="S26" t="s">
        <v>39</v>
      </c>
      <c r="T26" t="s">
        <v>201</v>
      </c>
      <c r="U26" t="s">
        <v>202</v>
      </c>
      <c r="V26" t="s">
        <v>203</v>
      </c>
      <c r="W26" t="s">
        <v>171</v>
      </c>
      <c r="X26" t="s">
        <v>172</v>
      </c>
      <c r="Y26" t="s">
        <v>173</v>
      </c>
      <c r="Z26" t="s">
        <v>79</v>
      </c>
      <c r="AB26" t="s">
        <v>47</v>
      </c>
    </row>
    <row r="27" spans="1:28" x14ac:dyDescent="0.3">
      <c r="A27" t="s">
        <v>204</v>
      </c>
      <c r="B27">
        <v>440</v>
      </c>
      <c r="C27">
        <v>1</v>
      </c>
      <c r="D27">
        <v>440</v>
      </c>
      <c r="E27">
        <v>100</v>
      </c>
      <c r="F27" t="s">
        <v>205</v>
      </c>
      <c r="G27" t="str">
        <f>HYPERLINK("http://www.ncbi.nlm.nih.gov/sites/entrez?db=nuccore&amp;cmd=search&amp;term=NR_118419.1", "NR_118419.1")</f>
        <v>NR_118419.1</v>
      </c>
      <c r="H27">
        <v>1464</v>
      </c>
      <c r="I27">
        <v>320</v>
      </c>
      <c r="J27">
        <v>759</v>
      </c>
      <c r="K27">
        <v>30.05464480874317</v>
      </c>
      <c r="L27">
        <v>797</v>
      </c>
      <c r="M27">
        <v>0</v>
      </c>
      <c r="N27" t="s">
        <v>191</v>
      </c>
      <c r="O27">
        <v>99</v>
      </c>
      <c r="P27" t="s">
        <v>131</v>
      </c>
      <c r="Q27">
        <v>0</v>
      </c>
      <c r="R27" t="s">
        <v>39</v>
      </c>
      <c r="S27" t="s">
        <v>39</v>
      </c>
      <c r="T27" t="s">
        <v>206</v>
      </c>
      <c r="U27" t="s">
        <v>207</v>
      </c>
      <c r="V27" t="s">
        <v>208</v>
      </c>
      <c r="W27" t="s">
        <v>209</v>
      </c>
      <c r="X27" t="s">
        <v>210</v>
      </c>
      <c r="Y27" t="s">
        <v>78</v>
      </c>
      <c r="Z27" t="s">
        <v>79</v>
      </c>
      <c r="AB27" t="s">
        <v>47</v>
      </c>
    </row>
    <row r="28" spans="1:28" x14ac:dyDescent="0.3">
      <c r="A28" t="s">
        <v>211</v>
      </c>
      <c r="B28">
        <v>440</v>
      </c>
      <c r="C28">
        <v>1</v>
      </c>
      <c r="D28">
        <v>440</v>
      </c>
      <c r="E28">
        <v>100</v>
      </c>
      <c r="F28" t="s">
        <v>212</v>
      </c>
      <c r="G28" t="str">
        <f>HYPERLINK("http://www.ncbi.nlm.nih.gov/sites/entrez?db=nuccore&amp;cmd=search&amp;term=NR_104899.1", "NR_104899.1")</f>
        <v>NR_104899.1</v>
      </c>
      <c r="H28">
        <v>1480</v>
      </c>
      <c r="I28">
        <v>328</v>
      </c>
      <c r="J28">
        <v>764</v>
      </c>
      <c r="K28">
        <v>29.527027027027021</v>
      </c>
      <c r="L28">
        <v>693</v>
      </c>
      <c r="M28">
        <v>0</v>
      </c>
      <c r="N28" t="s">
        <v>213</v>
      </c>
      <c r="O28">
        <v>95</v>
      </c>
      <c r="P28" t="s">
        <v>214</v>
      </c>
      <c r="Q28">
        <v>0</v>
      </c>
      <c r="R28" t="s">
        <v>39</v>
      </c>
      <c r="S28" t="s">
        <v>39</v>
      </c>
      <c r="T28" t="s">
        <v>215</v>
      </c>
      <c r="U28" t="s">
        <v>216</v>
      </c>
      <c r="V28" t="s">
        <v>84</v>
      </c>
      <c r="W28" t="s">
        <v>85</v>
      </c>
      <c r="X28" t="s">
        <v>86</v>
      </c>
      <c r="Y28" t="s">
        <v>87</v>
      </c>
      <c r="Z28" t="s">
        <v>88</v>
      </c>
      <c r="AB28" t="s">
        <v>47</v>
      </c>
    </row>
    <row r="29" spans="1:28" x14ac:dyDescent="0.3">
      <c r="A29" t="s">
        <v>217</v>
      </c>
      <c r="B29">
        <v>440</v>
      </c>
      <c r="C29">
        <v>1</v>
      </c>
      <c r="D29">
        <v>440</v>
      </c>
      <c r="E29">
        <v>100</v>
      </c>
      <c r="F29" t="s">
        <v>218</v>
      </c>
      <c r="G29" t="str">
        <f>HYPERLINK("http://www.ncbi.nlm.nih.gov/sites/entrez?db=nuccore&amp;cmd=search&amp;term=NR_042896.1", "NR_042896.1")</f>
        <v>NR_042896.1</v>
      </c>
      <c r="H29">
        <v>1471</v>
      </c>
      <c r="I29">
        <v>316</v>
      </c>
      <c r="J29">
        <v>755</v>
      </c>
      <c r="K29">
        <v>29.911624745071379</v>
      </c>
      <c r="L29">
        <v>808</v>
      </c>
      <c r="M29">
        <v>0</v>
      </c>
      <c r="N29" t="s">
        <v>159</v>
      </c>
      <c r="O29">
        <v>99</v>
      </c>
      <c r="P29" t="s">
        <v>131</v>
      </c>
      <c r="Q29">
        <v>0</v>
      </c>
      <c r="R29" t="s">
        <v>39</v>
      </c>
      <c r="S29" t="s">
        <v>39</v>
      </c>
      <c r="T29" t="s">
        <v>219</v>
      </c>
      <c r="U29" t="s">
        <v>220</v>
      </c>
      <c r="V29" t="s">
        <v>221</v>
      </c>
      <c r="W29" t="s">
        <v>222</v>
      </c>
      <c r="X29" t="s">
        <v>223</v>
      </c>
      <c r="Y29" t="s">
        <v>224</v>
      </c>
      <c r="Z29" t="s">
        <v>224</v>
      </c>
      <c r="AB29" t="s">
        <v>47</v>
      </c>
    </row>
    <row r="30" spans="1:28" x14ac:dyDescent="0.3">
      <c r="A30" t="s">
        <v>225</v>
      </c>
      <c r="B30">
        <v>440</v>
      </c>
      <c r="C30">
        <v>1</v>
      </c>
      <c r="D30">
        <v>440</v>
      </c>
      <c r="E30">
        <v>100</v>
      </c>
      <c r="F30" t="s">
        <v>90</v>
      </c>
      <c r="G30" t="str">
        <f>HYPERLINK("http://www.ncbi.nlm.nih.gov/sites/entrez?db=nuccore&amp;cmd=search&amp;term=NR_156080.1", "NR_156080.1")</f>
        <v>NR_156080.1</v>
      </c>
      <c r="H30">
        <v>1410</v>
      </c>
      <c r="I30">
        <v>336</v>
      </c>
      <c r="J30">
        <v>775</v>
      </c>
      <c r="K30">
        <v>31.205673758865249</v>
      </c>
      <c r="L30">
        <v>719</v>
      </c>
      <c r="M30">
        <v>0</v>
      </c>
      <c r="N30" t="s">
        <v>188</v>
      </c>
      <c r="O30">
        <v>96</v>
      </c>
      <c r="P30" t="s">
        <v>131</v>
      </c>
      <c r="Q30">
        <v>0</v>
      </c>
      <c r="R30" t="s">
        <v>39</v>
      </c>
      <c r="S30" t="s">
        <v>39</v>
      </c>
      <c r="T30" t="s">
        <v>93</v>
      </c>
      <c r="U30" t="s">
        <v>94</v>
      </c>
      <c r="V30" t="s">
        <v>95</v>
      </c>
      <c r="W30" t="s">
        <v>96</v>
      </c>
      <c r="X30" t="s">
        <v>97</v>
      </c>
      <c r="Y30" t="s">
        <v>98</v>
      </c>
      <c r="Z30" t="s">
        <v>79</v>
      </c>
      <c r="AB30" t="s">
        <v>47</v>
      </c>
    </row>
    <row r="31" spans="1:28" x14ac:dyDescent="0.3">
      <c r="A31" t="s">
        <v>226</v>
      </c>
      <c r="B31">
        <v>440</v>
      </c>
      <c r="C31">
        <v>1</v>
      </c>
      <c r="D31">
        <v>440</v>
      </c>
      <c r="E31">
        <v>100</v>
      </c>
      <c r="F31" t="s">
        <v>90</v>
      </c>
      <c r="G31" t="str">
        <f>HYPERLINK("http://www.ncbi.nlm.nih.gov/sites/entrez?db=nuccore&amp;cmd=search&amp;term=NR_156081.1", "NR_156081.1")</f>
        <v>NR_156081.1</v>
      </c>
      <c r="H31">
        <v>1411</v>
      </c>
      <c r="I31">
        <v>336</v>
      </c>
      <c r="J31">
        <v>775</v>
      </c>
      <c r="K31">
        <v>31.183557760453581</v>
      </c>
      <c r="L31">
        <v>708</v>
      </c>
      <c r="M31">
        <v>0</v>
      </c>
      <c r="N31" t="s">
        <v>176</v>
      </c>
      <c r="O31">
        <v>95</v>
      </c>
      <c r="P31" t="s">
        <v>131</v>
      </c>
      <c r="Q31">
        <v>0</v>
      </c>
      <c r="R31" t="s">
        <v>39</v>
      </c>
      <c r="S31" t="s">
        <v>39</v>
      </c>
      <c r="T31" t="s">
        <v>93</v>
      </c>
      <c r="U31" t="s">
        <v>94</v>
      </c>
      <c r="V31" t="s">
        <v>95</v>
      </c>
      <c r="W31" t="s">
        <v>96</v>
      </c>
      <c r="X31" t="s">
        <v>97</v>
      </c>
      <c r="Y31" t="s">
        <v>98</v>
      </c>
      <c r="Z31" t="s">
        <v>79</v>
      </c>
      <c r="AB31" t="s">
        <v>47</v>
      </c>
    </row>
    <row r="32" spans="1:28" x14ac:dyDescent="0.3">
      <c r="A32" t="s">
        <v>227</v>
      </c>
      <c r="B32">
        <v>440</v>
      </c>
      <c r="C32">
        <v>1</v>
      </c>
      <c r="D32">
        <v>440</v>
      </c>
      <c r="E32">
        <v>100</v>
      </c>
      <c r="F32" t="s">
        <v>90</v>
      </c>
      <c r="G32" t="str">
        <f>HYPERLINK("http://www.ncbi.nlm.nih.gov/sites/entrez?db=nuccore&amp;cmd=search&amp;term=NR_156081.1", "NR_156081.1")</f>
        <v>NR_156081.1</v>
      </c>
      <c r="H32">
        <v>1411</v>
      </c>
      <c r="I32">
        <v>336</v>
      </c>
      <c r="J32">
        <v>775</v>
      </c>
      <c r="K32">
        <v>31.183557760453581</v>
      </c>
      <c r="L32">
        <v>752</v>
      </c>
      <c r="M32">
        <v>0</v>
      </c>
      <c r="N32" t="s">
        <v>228</v>
      </c>
      <c r="O32">
        <v>97</v>
      </c>
      <c r="P32" t="s">
        <v>131</v>
      </c>
      <c r="Q32">
        <v>0</v>
      </c>
      <c r="R32" t="s">
        <v>39</v>
      </c>
      <c r="S32" t="s">
        <v>39</v>
      </c>
      <c r="T32" t="s">
        <v>93</v>
      </c>
      <c r="U32" t="s">
        <v>94</v>
      </c>
      <c r="V32" t="s">
        <v>95</v>
      </c>
      <c r="W32" t="s">
        <v>96</v>
      </c>
      <c r="X32" t="s">
        <v>97</v>
      </c>
      <c r="Y32" t="s">
        <v>98</v>
      </c>
      <c r="Z32" t="s">
        <v>79</v>
      </c>
      <c r="AB32" t="s">
        <v>47</v>
      </c>
    </row>
    <row r="33" spans="1:28" x14ac:dyDescent="0.3">
      <c r="A33" t="s">
        <v>229</v>
      </c>
      <c r="B33">
        <v>440</v>
      </c>
      <c r="C33">
        <v>1</v>
      </c>
      <c r="D33">
        <v>440</v>
      </c>
      <c r="E33">
        <v>100</v>
      </c>
      <c r="F33" t="s">
        <v>230</v>
      </c>
      <c r="G33" t="str">
        <f>HYPERLINK("http://www.ncbi.nlm.nih.gov/sites/entrez?db=nuccore&amp;cmd=search&amp;term=NR_104559.2", "NR_104559.2")</f>
        <v>NR_104559.2</v>
      </c>
      <c r="H33">
        <v>1553</v>
      </c>
      <c r="I33">
        <v>350</v>
      </c>
      <c r="J33">
        <v>789</v>
      </c>
      <c r="K33">
        <v>28.332260141661301</v>
      </c>
      <c r="L33">
        <v>802</v>
      </c>
      <c r="M33">
        <v>0</v>
      </c>
      <c r="N33" t="s">
        <v>231</v>
      </c>
      <c r="O33">
        <v>99</v>
      </c>
      <c r="P33" t="s">
        <v>131</v>
      </c>
      <c r="Q33">
        <v>0</v>
      </c>
      <c r="R33" t="s">
        <v>39</v>
      </c>
      <c r="S33" t="s">
        <v>39</v>
      </c>
      <c r="T33" t="s">
        <v>232</v>
      </c>
      <c r="U33" t="s">
        <v>233</v>
      </c>
      <c r="V33" t="s">
        <v>234</v>
      </c>
      <c r="W33" t="s">
        <v>235</v>
      </c>
      <c r="X33" t="s">
        <v>77</v>
      </c>
      <c r="Y33" t="s">
        <v>78</v>
      </c>
      <c r="Z33" t="s">
        <v>79</v>
      </c>
      <c r="AB33" t="s">
        <v>47</v>
      </c>
    </row>
    <row r="34" spans="1:28" x14ac:dyDescent="0.3">
      <c r="A34" t="s">
        <v>236</v>
      </c>
      <c r="B34">
        <v>440</v>
      </c>
      <c r="C34">
        <v>1</v>
      </c>
      <c r="D34">
        <v>435</v>
      </c>
      <c r="E34">
        <v>98.86363636363636</v>
      </c>
      <c r="F34" t="s">
        <v>237</v>
      </c>
      <c r="G34" t="str">
        <f>HYPERLINK("http://www.ncbi.nlm.nih.gov/sites/entrez?db=nuccore&amp;cmd=search&amp;term=NR_144611.1", "NR_144611.1")</f>
        <v>NR_144611.1</v>
      </c>
      <c r="H34">
        <v>808</v>
      </c>
      <c r="I34">
        <v>282</v>
      </c>
      <c r="J34">
        <v>716</v>
      </c>
      <c r="K34">
        <v>53.836633663366342</v>
      </c>
      <c r="L34">
        <v>782</v>
      </c>
      <c r="M34">
        <v>0</v>
      </c>
      <c r="N34" t="s">
        <v>238</v>
      </c>
      <c r="O34">
        <v>99</v>
      </c>
      <c r="P34" t="s">
        <v>239</v>
      </c>
      <c r="Q34">
        <v>0</v>
      </c>
      <c r="R34" t="s">
        <v>39</v>
      </c>
      <c r="S34" t="s">
        <v>39</v>
      </c>
      <c r="T34" t="s">
        <v>240</v>
      </c>
      <c r="U34" t="s">
        <v>241</v>
      </c>
      <c r="V34" t="s">
        <v>242</v>
      </c>
      <c r="X34" t="s">
        <v>97</v>
      </c>
      <c r="Y34" t="s">
        <v>98</v>
      </c>
      <c r="Z34" t="s">
        <v>79</v>
      </c>
      <c r="AB34" t="s">
        <v>47</v>
      </c>
    </row>
    <row r="35" spans="1:28" x14ac:dyDescent="0.3">
      <c r="A35" t="s">
        <v>243</v>
      </c>
      <c r="B35">
        <v>440</v>
      </c>
      <c r="C35">
        <v>1</v>
      </c>
      <c r="D35">
        <v>440</v>
      </c>
      <c r="E35">
        <v>100</v>
      </c>
      <c r="F35" t="s">
        <v>244</v>
      </c>
      <c r="G35" t="str">
        <f>HYPERLINK("http://www.ncbi.nlm.nih.gov/sites/entrez?db=nuccore&amp;cmd=search&amp;term=NR_044425.1", "NR_044425.1")</f>
        <v>NR_044425.1</v>
      </c>
      <c r="H35">
        <v>1510</v>
      </c>
      <c r="I35">
        <v>346</v>
      </c>
      <c r="J35">
        <v>785</v>
      </c>
      <c r="K35">
        <v>29.139072847682119</v>
      </c>
      <c r="L35">
        <v>641</v>
      </c>
      <c r="M35">
        <v>0</v>
      </c>
      <c r="N35" t="s">
        <v>245</v>
      </c>
      <c r="O35">
        <v>92</v>
      </c>
      <c r="P35" t="s">
        <v>167</v>
      </c>
      <c r="Q35">
        <v>0</v>
      </c>
      <c r="R35" t="s">
        <v>39</v>
      </c>
      <c r="S35" t="s">
        <v>39</v>
      </c>
      <c r="T35" t="s">
        <v>246</v>
      </c>
      <c r="U35" t="s">
        <v>247</v>
      </c>
      <c r="V35" t="s">
        <v>248</v>
      </c>
      <c r="W35" t="s">
        <v>106</v>
      </c>
      <c r="X35" t="s">
        <v>97</v>
      </c>
      <c r="Y35" t="s">
        <v>98</v>
      </c>
      <c r="Z35" t="s">
        <v>79</v>
      </c>
      <c r="AB35" t="s">
        <v>47</v>
      </c>
    </row>
    <row r="36" spans="1:28" x14ac:dyDescent="0.3">
      <c r="A36" t="s">
        <v>249</v>
      </c>
      <c r="B36">
        <v>440</v>
      </c>
      <c r="C36">
        <v>1</v>
      </c>
      <c r="D36">
        <v>440</v>
      </c>
      <c r="E36">
        <v>100</v>
      </c>
      <c r="F36" t="s">
        <v>250</v>
      </c>
      <c r="G36" t="str">
        <f>HYPERLINK("http://www.ncbi.nlm.nih.gov/sites/entrez?db=nuccore&amp;cmd=search&amp;term=NR_151900.1", "NR_151900.1")</f>
        <v>NR_151900.1</v>
      </c>
      <c r="H36">
        <v>1519</v>
      </c>
      <c r="I36">
        <v>351</v>
      </c>
      <c r="J36">
        <v>790</v>
      </c>
      <c r="K36">
        <v>28.966425279789341</v>
      </c>
      <c r="L36">
        <v>797</v>
      </c>
      <c r="M36">
        <v>0</v>
      </c>
      <c r="N36" t="s">
        <v>191</v>
      </c>
      <c r="O36">
        <v>99</v>
      </c>
      <c r="P36" t="s">
        <v>131</v>
      </c>
      <c r="Q36">
        <v>0</v>
      </c>
      <c r="R36" t="s">
        <v>39</v>
      </c>
      <c r="S36" t="s">
        <v>39</v>
      </c>
      <c r="T36" t="s">
        <v>251</v>
      </c>
      <c r="U36" t="s">
        <v>252</v>
      </c>
      <c r="V36" t="s">
        <v>253</v>
      </c>
      <c r="W36" t="s">
        <v>106</v>
      </c>
      <c r="X36" t="s">
        <v>97</v>
      </c>
      <c r="Y36" t="s">
        <v>98</v>
      </c>
      <c r="Z36" t="s">
        <v>79</v>
      </c>
      <c r="AB36" t="s">
        <v>47</v>
      </c>
    </row>
    <row r="37" spans="1:28" x14ac:dyDescent="0.3">
      <c r="A37" t="s">
        <v>254</v>
      </c>
      <c r="B37">
        <v>440</v>
      </c>
      <c r="C37">
        <v>1</v>
      </c>
      <c r="D37">
        <v>440</v>
      </c>
      <c r="E37">
        <v>100</v>
      </c>
      <c r="F37" t="s">
        <v>255</v>
      </c>
      <c r="G37" t="str">
        <f>HYPERLINK("http://www.ncbi.nlm.nih.gov/sites/entrez?db=nuccore&amp;cmd=search&amp;term=NR_118675.1", "NR_118675.1")</f>
        <v>NR_118675.1</v>
      </c>
      <c r="H37">
        <v>1453</v>
      </c>
      <c r="I37">
        <v>339</v>
      </c>
      <c r="J37">
        <v>778</v>
      </c>
      <c r="K37">
        <v>30.282174810736411</v>
      </c>
      <c r="L37">
        <v>660</v>
      </c>
      <c r="M37">
        <v>0</v>
      </c>
      <c r="N37" t="s">
        <v>256</v>
      </c>
      <c r="O37">
        <v>93</v>
      </c>
      <c r="P37" t="s">
        <v>131</v>
      </c>
      <c r="Q37">
        <v>0</v>
      </c>
      <c r="R37" t="s">
        <v>39</v>
      </c>
      <c r="S37" t="s">
        <v>39</v>
      </c>
      <c r="T37" t="s">
        <v>257</v>
      </c>
      <c r="U37" t="s">
        <v>258</v>
      </c>
      <c r="W37" t="s">
        <v>106</v>
      </c>
      <c r="X37" t="s">
        <v>97</v>
      </c>
      <c r="Y37" t="s">
        <v>98</v>
      </c>
      <c r="Z37" t="s">
        <v>79</v>
      </c>
      <c r="AB37" t="s">
        <v>47</v>
      </c>
    </row>
    <row r="38" spans="1:28" x14ac:dyDescent="0.3">
      <c r="A38" t="s">
        <v>259</v>
      </c>
      <c r="B38">
        <v>440</v>
      </c>
      <c r="C38">
        <v>1</v>
      </c>
      <c r="D38">
        <v>440</v>
      </c>
      <c r="E38">
        <v>100</v>
      </c>
      <c r="F38" t="s">
        <v>260</v>
      </c>
      <c r="G38" t="str">
        <f>HYPERLINK("http://www.ncbi.nlm.nih.gov/sites/entrez?db=nuccore&amp;cmd=search&amp;term=NR_144731.1", "NR_144731.1")</f>
        <v>NR_144731.1</v>
      </c>
      <c r="H38">
        <v>1495</v>
      </c>
      <c r="I38">
        <v>347</v>
      </c>
      <c r="J38">
        <v>786</v>
      </c>
      <c r="K38">
        <v>29.431438127090299</v>
      </c>
      <c r="L38">
        <v>641</v>
      </c>
      <c r="M38">
        <v>0</v>
      </c>
      <c r="N38" t="s">
        <v>245</v>
      </c>
      <c r="O38">
        <v>92</v>
      </c>
      <c r="P38" t="s">
        <v>167</v>
      </c>
      <c r="Q38">
        <v>0</v>
      </c>
      <c r="R38" t="s">
        <v>39</v>
      </c>
      <c r="S38" t="s">
        <v>39</v>
      </c>
      <c r="T38" t="s">
        <v>261</v>
      </c>
      <c r="U38" t="s">
        <v>262</v>
      </c>
      <c r="V38" t="s">
        <v>263</v>
      </c>
      <c r="W38" t="s">
        <v>96</v>
      </c>
      <c r="X38" t="s">
        <v>97</v>
      </c>
      <c r="Y38" t="s">
        <v>98</v>
      </c>
      <c r="Z38" t="s">
        <v>79</v>
      </c>
      <c r="AB38" t="s">
        <v>47</v>
      </c>
    </row>
    <row r="39" spans="1:28" x14ac:dyDescent="0.3">
      <c r="A39" t="s">
        <v>264</v>
      </c>
      <c r="B39">
        <v>440</v>
      </c>
      <c r="C39">
        <v>1</v>
      </c>
      <c r="D39">
        <v>440</v>
      </c>
      <c r="E39">
        <v>100</v>
      </c>
      <c r="F39" t="s">
        <v>265</v>
      </c>
      <c r="G39" t="str">
        <f>HYPERLINK("http://www.ncbi.nlm.nih.gov/sites/entrez?db=nuccore&amp;cmd=search&amp;term=NR_036800.1", "NR_036800.1")</f>
        <v>NR_036800.1</v>
      </c>
      <c r="H39">
        <v>1481</v>
      </c>
      <c r="I39">
        <v>326</v>
      </c>
      <c r="J39">
        <v>765</v>
      </c>
      <c r="K39">
        <v>29.709655638082381</v>
      </c>
      <c r="L39">
        <v>747</v>
      </c>
      <c r="M39">
        <v>0</v>
      </c>
      <c r="N39" t="s">
        <v>266</v>
      </c>
      <c r="O39">
        <v>97</v>
      </c>
      <c r="P39" t="s">
        <v>131</v>
      </c>
      <c r="Q39">
        <v>0</v>
      </c>
      <c r="R39" t="s">
        <v>39</v>
      </c>
      <c r="S39" t="s">
        <v>39</v>
      </c>
      <c r="T39" t="s">
        <v>267</v>
      </c>
      <c r="U39" t="s">
        <v>268</v>
      </c>
      <c r="V39" t="s">
        <v>269</v>
      </c>
      <c r="W39" t="s">
        <v>96</v>
      </c>
      <c r="X39" t="s">
        <v>97</v>
      </c>
      <c r="Y39" t="s">
        <v>98</v>
      </c>
      <c r="Z39" t="s">
        <v>79</v>
      </c>
      <c r="AB39" t="s">
        <v>47</v>
      </c>
    </row>
    <row r="40" spans="1:28" x14ac:dyDescent="0.3">
      <c r="A40" t="s">
        <v>270</v>
      </c>
      <c r="B40">
        <v>440</v>
      </c>
      <c r="C40">
        <v>1</v>
      </c>
      <c r="D40">
        <v>440</v>
      </c>
      <c r="E40">
        <v>100</v>
      </c>
      <c r="F40" t="s">
        <v>237</v>
      </c>
      <c r="G40" t="str">
        <f>HYPERLINK("http://www.ncbi.nlm.nih.gov/sites/entrez?db=nuccore&amp;cmd=search&amp;term=NR_144611.1", "NR_144611.1")</f>
        <v>NR_144611.1</v>
      </c>
      <c r="H40">
        <v>808</v>
      </c>
      <c r="I40">
        <v>282</v>
      </c>
      <c r="J40">
        <v>722</v>
      </c>
      <c r="K40">
        <v>54.579207920792093</v>
      </c>
      <c r="L40">
        <v>652</v>
      </c>
      <c r="M40">
        <v>0</v>
      </c>
      <c r="N40" t="s">
        <v>271</v>
      </c>
      <c r="O40">
        <v>93</v>
      </c>
      <c r="P40" t="s">
        <v>272</v>
      </c>
      <c r="Q40">
        <v>0</v>
      </c>
      <c r="R40" t="s">
        <v>39</v>
      </c>
      <c r="S40" t="s">
        <v>39</v>
      </c>
      <c r="T40" t="s">
        <v>240</v>
      </c>
      <c r="U40" t="s">
        <v>241</v>
      </c>
      <c r="V40" t="s">
        <v>242</v>
      </c>
      <c r="X40" t="s">
        <v>97</v>
      </c>
      <c r="Y40" t="s">
        <v>98</v>
      </c>
      <c r="Z40" t="s">
        <v>79</v>
      </c>
      <c r="AB40" t="s">
        <v>47</v>
      </c>
    </row>
    <row r="41" spans="1:28" x14ac:dyDescent="0.3">
      <c r="A41" t="s">
        <v>273</v>
      </c>
      <c r="B41">
        <v>440</v>
      </c>
      <c r="C41">
        <v>1</v>
      </c>
      <c r="D41">
        <v>434</v>
      </c>
      <c r="E41">
        <v>98.636363636363626</v>
      </c>
      <c r="F41" t="s">
        <v>274</v>
      </c>
      <c r="G41" t="str">
        <f>HYPERLINK("http://www.ncbi.nlm.nih.gov/sites/entrez?db=nuccore&amp;cmd=search&amp;term=NR_118156.1", "NR_118156.1")</f>
        <v>NR_118156.1</v>
      </c>
      <c r="H41">
        <v>1409</v>
      </c>
      <c r="I41">
        <v>304</v>
      </c>
      <c r="J41">
        <v>737</v>
      </c>
      <c r="K41">
        <v>30.801987224982259</v>
      </c>
      <c r="L41">
        <v>664</v>
      </c>
      <c r="M41">
        <v>0</v>
      </c>
      <c r="N41" t="s">
        <v>275</v>
      </c>
      <c r="O41">
        <v>94</v>
      </c>
      <c r="P41" t="s">
        <v>138</v>
      </c>
      <c r="Q41">
        <v>0</v>
      </c>
      <c r="R41" t="s">
        <v>39</v>
      </c>
      <c r="S41" t="s">
        <v>39</v>
      </c>
      <c r="T41" t="s">
        <v>276</v>
      </c>
      <c r="U41" t="s">
        <v>277</v>
      </c>
      <c r="V41" t="s">
        <v>141</v>
      </c>
      <c r="W41" t="s">
        <v>142</v>
      </c>
      <c r="X41" t="s">
        <v>97</v>
      </c>
      <c r="Y41" t="s">
        <v>98</v>
      </c>
      <c r="Z41" t="s">
        <v>79</v>
      </c>
      <c r="AB41" t="s">
        <v>47</v>
      </c>
    </row>
    <row r="42" spans="1:28" x14ac:dyDescent="0.3">
      <c r="A42" t="s">
        <v>278</v>
      </c>
      <c r="B42">
        <v>440</v>
      </c>
      <c r="C42">
        <v>1</v>
      </c>
      <c r="D42">
        <v>435</v>
      </c>
      <c r="E42">
        <v>98.86363636363636</v>
      </c>
      <c r="F42" t="s">
        <v>150</v>
      </c>
      <c r="G42" t="str">
        <f>HYPERLINK("http://www.ncbi.nlm.nih.gov/sites/entrez?db=nuccore&amp;cmd=search&amp;term=NR_102852.1", "NR_102852.1")</f>
        <v>NR_102852.1</v>
      </c>
      <c r="H42">
        <v>1519</v>
      </c>
      <c r="I42">
        <v>348</v>
      </c>
      <c r="J42">
        <v>779</v>
      </c>
      <c r="K42">
        <v>28.439763001974981</v>
      </c>
      <c r="L42">
        <v>723</v>
      </c>
      <c r="M42">
        <v>0</v>
      </c>
      <c r="N42" t="s">
        <v>279</v>
      </c>
      <c r="O42">
        <v>96</v>
      </c>
      <c r="P42" t="s">
        <v>280</v>
      </c>
      <c r="Q42">
        <v>1</v>
      </c>
      <c r="R42" t="s">
        <v>39</v>
      </c>
      <c r="S42" t="s">
        <v>39</v>
      </c>
      <c r="T42" t="s">
        <v>153</v>
      </c>
      <c r="U42" t="s">
        <v>154</v>
      </c>
      <c r="V42" t="s">
        <v>134</v>
      </c>
      <c r="W42" t="s">
        <v>96</v>
      </c>
      <c r="X42" t="s">
        <v>97</v>
      </c>
      <c r="Y42" t="s">
        <v>98</v>
      </c>
      <c r="Z42" t="s">
        <v>79</v>
      </c>
      <c r="AB42" t="s">
        <v>47</v>
      </c>
    </row>
    <row r="43" spans="1:28" x14ac:dyDescent="0.3">
      <c r="A43" t="s">
        <v>281</v>
      </c>
      <c r="B43">
        <v>440</v>
      </c>
      <c r="C43">
        <v>1</v>
      </c>
      <c r="D43">
        <v>440</v>
      </c>
      <c r="E43">
        <v>100</v>
      </c>
      <c r="F43" t="s">
        <v>282</v>
      </c>
      <c r="G43" t="str">
        <f>HYPERLINK("http://www.ncbi.nlm.nih.gov/sites/entrez?db=nuccore&amp;cmd=search&amp;term=NR_113076.1", "NR_113076.1")</f>
        <v>NR_113076.1</v>
      </c>
      <c r="H43">
        <v>1476</v>
      </c>
      <c r="I43">
        <v>324</v>
      </c>
      <c r="J43">
        <v>763</v>
      </c>
      <c r="K43">
        <v>29.810298102981029</v>
      </c>
      <c r="L43">
        <v>808</v>
      </c>
      <c r="M43">
        <v>0</v>
      </c>
      <c r="N43" t="s">
        <v>159</v>
      </c>
      <c r="O43">
        <v>99</v>
      </c>
      <c r="P43" t="s">
        <v>131</v>
      </c>
      <c r="Q43">
        <v>0</v>
      </c>
      <c r="R43" t="s">
        <v>39</v>
      </c>
      <c r="S43" t="s">
        <v>39</v>
      </c>
      <c r="T43" t="s">
        <v>283</v>
      </c>
      <c r="U43" t="s">
        <v>284</v>
      </c>
      <c r="V43" t="s">
        <v>285</v>
      </c>
      <c r="W43" t="s">
        <v>286</v>
      </c>
      <c r="X43" t="s">
        <v>86</v>
      </c>
      <c r="Y43" t="s">
        <v>87</v>
      </c>
      <c r="Z43" t="s">
        <v>88</v>
      </c>
      <c r="AB43" t="s">
        <v>47</v>
      </c>
    </row>
    <row r="44" spans="1:28" x14ac:dyDescent="0.3">
      <c r="A44" t="s">
        <v>287</v>
      </c>
      <c r="B44">
        <v>440</v>
      </c>
      <c r="C44">
        <v>1</v>
      </c>
      <c r="D44">
        <v>440</v>
      </c>
      <c r="E44">
        <v>100</v>
      </c>
      <c r="F44" t="s">
        <v>90</v>
      </c>
      <c r="G44" t="str">
        <f>HYPERLINK("http://www.ncbi.nlm.nih.gov/sites/entrez?db=nuccore&amp;cmd=search&amp;term=NR_156080.1", "NR_156080.1")</f>
        <v>NR_156080.1</v>
      </c>
      <c r="H44">
        <v>1410</v>
      </c>
      <c r="I44">
        <v>336</v>
      </c>
      <c r="J44">
        <v>775</v>
      </c>
      <c r="K44">
        <v>31.205673758865249</v>
      </c>
      <c r="L44">
        <v>697</v>
      </c>
      <c r="M44">
        <v>0</v>
      </c>
      <c r="N44" t="s">
        <v>213</v>
      </c>
      <c r="O44">
        <v>95</v>
      </c>
      <c r="P44" t="s">
        <v>131</v>
      </c>
      <c r="Q44">
        <v>0</v>
      </c>
      <c r="R44" t="s">
        <v>39</v>
      </c>
      <c r="S44" t="s">
        <v>39</v>
      </c>
      <c r="T44" t="s">
        <v>93</v>
      </c>
      <c r="U44" t="s">
        <v>94</v>
      </c>
      <c r="V44" t="s">
        <v>95</v>
      </c>
      <c r="W44" t="s">
        <v>96</v>
      </c>
      <c r="X44" t="s">
        <v>97</v>
      </c>
      <c r="Y44" t="s">
        <v>98</v>
      </c>
      <c r="Z44" t="s">
        <v>79</v>
      </c>
      <c r="AB44" t="s">
        <v>47</v>
      </c>
    </row>
    <row r="45" spans="1:28" x14ac:dyDescent="0.3">
      <c r="A45" t="s">
        <v>288</v>
      </c>
      <c r="B45">
        <v>440</v>
      </c>
      <c r="C45">
        <v>1</v>
      </c>
      <c r="D45">
        <v>440</v>
      </c>
      <c r="E45">
        <v>100</v>
      </c>
      <c r="F45" t="s">
        <v>289</v>
      </c>
      <c r="G45" t="str">
        <f>HYPERLINK("http://www.ncbi.nlm.nih.gov/sites/entrez?db=nuccore&amp;cmd=search&amp;term=NR_147396.1", "NR_147396.1")</f>
        <v>NR_147396.1</v>
      </c>
      <c r="H45">
        <v>1453</v>
      </c>
      <c r="I45">
        <v>328</v>
      </c>
      <c r="J45">
        <v>767</v>
      </c>
      <c r="K45">
        <v>30.282174810736411</v>
      </c>
      <c r="L45">
        <v>725</v>
      </c>
      <c r="M45">
        <v>0</v>
      </c>
      <c r="N45" t="s">
        <v>290</v>
      </c>
      <c r="O45">
        <v>96</v>
      </c>
      <c r="P45" t="s">
        <v>131</v>
      </c>
      <c r="Q45">
        <v>0</v>
      </c>
      <c r="R45" t="s">
        <v>39</v>
      </c>
      <c r="S45" t="s">
        <v>39</v>
      </c>
      <c r="T45" t="s">
        <v>291</v>
      </c>
      <c r="U45" t="s">
        <v>292</v>
      </c>
      <c r="V45" t="s">
        <v>134</v>
      </c>
      <c r="W45" t="s">
        <v>96</v>
      </c>
      <c r="X45" t="s">
        <v>97</v>
      </c>
      <c r="Y45" t="s">
        <v>98</v>
      </c>
      <c r="Z45" t="s">
        <v>79</v>
      </c>
      <c r="AB45" t="s">
        <v>47</v>
      </c>
    </row>
    <row r="46" spans="1:28" x14ac:dyDescent="0.3">
      <c r="A46" t="s">
        <v>293</v>
      </c>
      <c r="B46">
        <v>440</v>
      </c>
      <c r="C46">
        <v>1</v>
      </c>
      <c r="D46">
        <v>440</v>
      </c>
      <c r="E46">
        <v>100</v>
      </c>
      <c r="F46" t="s">
        <v>294</v>
      </c>
      <c r="G46" t="str">
        <f>HYPERLINK("http://www.ncbi.nlm.nih.gov/sites/entrez?db=nuccore&amp;cmd=search&amp;term=NR_144736.1", "NR_144736.1")</f>
        <v>NR_144736.1</v>
      </c>
      <c r="H46">
        <v>1503</v>
      </c>
      <c r="I46">
        <v>360</v>
      </c>
      <c r="J46">
        <v>799</v>
      </c>
      <c r="K46">
        <v>29.274783765801729</v>
      </c>
      <c r="L46">
        <v>752</v>
      </c>
      <c r="M46">
        <v>0</v>
      </c>
      <c r="N46" t="s">
        <v>228</v>
      </c>
      <c r="O46">
        <v>97</v>
      </c>
      <c r="P46" t="s">
        <v>131</v>
      </c>
      <c r="Q46">
        <v>0</v>
      </c>
      <c r="R46" t="s">
        <v>39</v>
      </c>
      <c r="S46" t="s">
        <v>39</v>
      </c>
      <c r="T46" t="s">
        <v>295</v>
      </c>
      <c r="U46" t="s">
        <v>296</v>
      </c>
      <c r="V46" t="s">
        <v>297</v>
      </c>
      <c r="W46" t="s">
        <v>106</v>
      </c>
      <c r="X46" t="s">
        <v>97</v>
      </c>
      <c r="Y46" t="s">
        <v>98</v>
      </c>
      <c r="Z46" t="s">
        <v>79</v>
      </c>
      <c r="AB46" t="s">
        <v>47</v>
      </c>
    </row>
    <row r="47" spans="1:28" x14ac:dyDescent="0.3">
      <c r="A47" t="s">
        <v>298</v>
      </c>
      <c r="B47">
        <v>440</v>
      </c>
      <c r="C47">
        <v>1</v>
      </c>
      <c r="D47">
        <v>440</v>
      </c>
      <c r="E47">
        <v>100</v>
      </c>
      <c r="F47" t="s">
        <v>299</v>
      </c>
      <c r="G47" t="str">
        <f>HYPERLINK("http://www.ncbi.nlm.nih.gov/sites/entrez?db=nuccore&amp;cmd=search&amp;term=NR_042200.1", "NR_042200.1")</f>
        <v>NR_042200.1</v>
      </c>
      <c r="H47">
        <v>1468</v>
      </c>
      <c r="I47">
        <v>318</v>
      </c>
      <c r="J47">
        <v>757</v>
      </c>
      <c r="K47">
        <v>29.972752043596731</v>
      </c>
      <c r="L47">
        <v>713</v>
      </c>
      <c r="M47">
        <v>0</v>
      </c>
      <c r="N47" t="s">
        <v>300</v>
      </c>
      <c r="O47">
        <v>95</v>
      </c>
      <c r="P47" t="s">
        <v>131</v>
      </c>
      <c r="Q47">
        <v>0</v>
      </c>
      <c r="R47" t="s">
        <v>39</v>
      </c>
      <c r="S47" t="s">
        <v>39</v>
      </c>
      <c r="T47" t="s">
        <v>301</v>
      </c>
      <c r="U47" t="s">
        <v>302</v>
      </c>
      <c r="V47" t="s">
        <v>134</v>
      </c>
      <c r="W47" t="s">
        <v>96</v>
      </c>
      <c r="X47" t="s">
        <v>97</v>
      </c>
      <c r="Y47" t="s">
        <v>98</v>
      </c>
      <c r="Z47" t="s">
        <v>79</v>
      </c>
      <c r="AB47" t="s">
        <v>47</v>
      </c>
    </row>
    <row r="48" spans="1:28" x14ac:dyDescent="0.3">
      <c r="A48" t="s">
        <v>303</v>
      </c>
      <c r="B48">
        <v>440</v>
      </c>
      <c r="C48">
        <v>1</v>
      </c>
      <c r="D48">
        <v>440</v>
      </c>
      <c r="E48">
        <v>100</v>
      </c>
      <c r="F48" t="s">
        <v>304</v>
      </c>
      <c r="G48" t="str">
        <f>HYPERLINK("http://www.ncbi.nlm.nih.gov/sites/entrez?db=nuccore&amp;cmd=search&amp;term=NR_119068.1", "NR_119068.1")</f>
        <v>NR_119068.1</v>
      </c>
      <c r="H48">
        <v>1470</v>
      </c>
      <c r="I48">
        <v>315</v>
      </c>
      <c r="J48">
        <v>753</v>
      </c>
      <c r="K48">
        <v>29.863945578231299</v>
      </c>
      <c r="L48">
        <v>667</v>
      </c>
      <c r="M48">
        <v>0</v>
      </c>
      <c r="N48" t="s">
        <v>305</v>
      </c>
      <c r="O48">
        <v>94</v>
      </c>
      <c r="P48" t="s">
        <v>192</v>
      </c>
      <c r="Q48">
        <v>0</v>
      </c>
      <c r="R48" t="s">
        <v>39</v>
      </c>
      <c r="S48" t="s">
        <v>39</v>
      </c>
      <c r="T48" t="s">
        <v>306</v>
      </c>
      <c r="U48" t="s">
        <v>307</v>
      </c>
      <c r="V48" t="s">
        <v>134</v>
      </c>
      <c r="W48" t="s">
        <v>96</v>
      </c>
      <c r="X48" t="s">
        <v>97</v>
      </c>
      <c r="Y48" t="s">
        <v>98</v>
      </c>
      <c r="Z48" t="s">
        <v>79</v>
      </c>
      <c r="AB48" t="s">
        <v>47</v>
      </c>
    </row>
    <row r="49" spans="1:28" x14ac:dyDescent="0.3">
      <c r="A49" t="s">
        <v>308</v>
      </c>
      <c r="B49">
        <v>440</v>
      </c>
      <c r="C49">
        <v>1</v>
      </c>
      <c r="D49">
        <v>440</v>
      </c>
      <c r="E49">
        <v>100</v>
      </c>
      <c r="F49" t="s">
        <v>309</v>
      </c>
      <c r="G49" t="str">
        <f>HYPERLINK("http://www.ncbi.nlm.nih.gov/sites/entrez?db=nuccore&amp;cmd=search&amp;term=NR_145540.1", "NR_145540.1")</f>
        <v>NR_145540.1</v>
      </c>
      <c r="H49">
        <v>1430</v>
      </c>
      <c r="I49">
        <v>302</v>
      </c>
      <c r="J49">
        <v>740</v>
      </c>
      <c r="K49">
        <v>30.6993006993007</v>
      </c>
      <c r="L49">
        <v>484</v>
      </c>
      <c r="M49">
        <v>1E-136</v>
      </c>
      <c r="N49" t="s">
        <v>310</v>
      </c>
      <c r="O49">
        <v>86</v>
      </c>
      <c r="P49" t="s">
        <v>311</v>
      </c>
      <c r="Q49">
        <v>0</v>
      </c>
      <c r="R49" t="s">
        <v>39</v>
      </c>
      <c r="S49" t="s">
        <v>39</v>
      </c>
      <c r="T49" t="s">
        <v>312</v>
      </c>
      <c r="U49" t="s">
        <v>313</v>
      </c>
      <c r="V49" t="s">
        <v>314</v>
      </c>
      <c r="W49" t="s">
        <v>163</v>
      </c>
      <c r="X49" t="s">
        <v>97</v>
      </c>
      <c r="Y49" t="s">
        <v>98</v>
      </c>
      <c r="Z49" t="s">
        <v>79</v>
      </c>
      <c r="AB49" t="s">
        <v>47</v>
      </c>
    </row>
    <row r="50" spans="1:28" x14ac:dyDescent="0.3">
      <c r="A50" t="s">
        <v>315</v>
      </c>
      <c r="B50">
        <v>440</v>
      </c>
      <c r="C50">
        <v>1</v>
      </c>
      <c r="D50">
        <v>440</v>
      </c>
      <c r="E50">
        <v>100</v>
      </c>
      <c r="F50" t="s">
        <v>316</v>
      </c>
      <c r="G50" t="str">
        <f>HYPERLINK("http://www.ncbi.nlm.nih.gov/sites/entrez?db=nuccore&amp;cmd=search&amp;term=NR_074809.1", "NR_074809.1")</f>
        <v>NR_074809.1</v>
      </c>
      <c r="H50">
        <v>1535</v>
      </c>
      <c r="I50">
        <v>350</v>
      </c>
      <c r="J50">
        <v>790</v>
      </c>
      <c r="K50">
        <v>28.729641693811079</v>
      </c>
      <c r="L50">
        <v>691</v>
      </c>
      <c r="M50">
        <v>0</v>
      </c>
      <c r="N50" t="s">
        <v>317</v>
      </c>
      <c r="O50">
        <v>95</v>
      </c>
      <c r="P50" t="s">
        <v>318</v>
      </c>
      <c r="Q50">
        <v>0</v>
      </c>
      <c r="R50" t="s">
        <v>39</v>
      </c>
      <c r="S50" t="s">
        <v>39</v>
      </c>
      <c r="T50" t="s">
        <v>319</v>
      </c>
      <c r="U50" t="s">
        <v>320</v>
      </c>
      <c r="V50" t="s">
        <v>321</v>
      </c>
      <c r="W50" t="s">
        <v>96</v>
      </c>
      <c r="X50" t="s">
        <v>97</v>
      </c>
      <c r="Y50" t="s">
        <v>98</v>
      </c>
      <c r="Z50" t="s">
        <v>79</v>
      </c>
      <c r="AB50" t="s">
        <v>47</v>
      </c>
    </row>
    <row r="51" spans="1:28" x14ac:dyDescent="0.3">
      <c r="A51" t="s">
        <v>322</v>
      </c>
      <c r="B51">
        <v>440</v>
      </c>
      <c r="C51">
        <v>1</v>
      </c>
      <c r="D51">
        <v>440</v>
      </c>
      <c r="E51">
        <v>100</v>
      </c>
      <c r="F51" t="s">
        <v>255</v>
      </c>
      <c r="G51" t="str">
        <f>HYPERLINK("http://www.ncbi.nlm.nih.gov/sites/entrez?db=nuccore&amp;cmd=search&amp;term=NR_118675.1", "NR_118675.1")</f>
        <v>NR_118675.1</v>
      </c>
      <c r="H51">
        <v>1453</v>
      </c>
      <c r="I51">
        <v>339</v>
      </c>
      <c r="J51">
        <v>778</v>
      </c>
      <c r="K51">
        <v>30.282174810736411</v>
      </c>
      <c r="L51">
        <v>660</v>
      </c>
      <c r="M51">
        <v>0</v>
      </c>
      <c r="N51" t="s">
        <v>256</v>
      </c>
      <c r="O51">
        <v>93</v>
      </c>
      <c r="P51" t="s">
        <v>131</v>
      </c>
      <c r="Q51">
        <v>0</v>
      </c>
      <c r="R51" t="s">
        <v>39</v>
      </c>
      <c r="S51" t="s">
        <v>39</v>
      </c>
      <c r="T51" t="s">
        <v>257</v>
      </c>
      <c r="U51" t="s">
        <v>258</v>
      </c>
      <c r="W51" t="s">
        <v>106</v>
      </c>
      <c r="X51" t="s">
        <v>97</v>
      </c>
      <c r="Y51" t="s">
        <v>98</v>
      </c>
      <c r="Z51" t="s">
        <v>79</v>
      </c>
      <c r="AB51" t="s">
        <v>47</v>
      </c>
    </row>
    <row r="52" spans="1:28" x14ac:dyDescent="0.3">
      <c r="A52" t="s">
        <v>323</v>
      </c>
      <c r="B52">
        <v>440</v>
      </c>
      <c r="C52">
        <v>1</v>
      </c>
      <c r="D52">
        <v>440</v>
      </c>
      <c r="E52">
        <v>100</v>
      </c>
      <c r="F52" t="s">
        <v>316</v>
      </c>
      <c r="G52" t="str">
        <f>HYPERLINK("http://www.ncbi.nlm.nih.gov/sites/entrez?db=nuccore&amp;cmd=search&amp;term=NR_074809.1", "NR_074809.1")</f>
        <v>NR_074809.1</v>
      </c>
      <c r="H52">
        <v>1535</v>
      </c>
      <c r="I52">
        <v>350</v>
      </c>
      <c r="J52">
        <v>790</v>
      </c>
      <c r="K52">
        <v>28.729641693811079</v>
      </c>
      <c r="L52">
        <v>658</v>
      </c>
      <c r="M52">
        <v>0</v>
      </c>
      <c r="N52" t="s">
        <v>324</v>
      </c>
      <c r="O52">
        <v>93</v>
      </c>
      <c r="P52" t="s">
        <v>318</v>
      </c>
      <c r="Q52">
        <v>0</v>
      </c>
      <c r="R52" t="s">
        <v>39</v>
      </c>
      <c r="S52" t="s">
        <v>39</v>
      </c>
      <c r="T52" t="s">
        <v>319</v>
      </c>
      <c r="U52" t="s">
        <v>320</v>
      </c>
      <c r="V52" t="s">
        <v>321</v>
      </c>
      <c r="W52" t="s">
        <v>96</v>
      </c>
      <c r="X52" t="s">
        <v>97</v>
      </c>
      <c r="Y52" t="s">
        <v>98</v>
      </c>
      <c r="Z52" t="s">
        <v>79</v>
      </c>
      <c r="AB52" t="s">
        <v>47</v>
      </c>
    </row>
    <row r="53" spans="1:28" x14ac:dyDescent="0.3">
      <c r="A53" t="s">
        <v>325</v>
      </c>
      <c r="B53">
        <v>440</v>
      </c>
      <c r="C53">
        <v>1</v>
      </c>
      <c r="D53">
        <v>435</v>
      </c>
      <c r="E53">
        <v>98.86363636363636</v>
      </c>
      <c r="F53" t="s">
        <v>150</v>
      </c>
      <c r="G53" t="str">
        <f>HYPERLINK("http://www.ncbi.nlm.nih.gov/sites/entrez?db=nuccore&amp;cmd=search&amp;term=NR_102852.1", "NR_102852.1")</f>
        <v>NR_102852.1</v>
      </c>
      <c r="H53">
        <v>1519</v>
      </c>
      <c r="I53">
        <v>348</v>
      </c>
      <c r="J53">
        <v>779</v>
      </c>
      <c r="K53">
        <v>28.439763001974981</v>
      </c>
      <c r="L53">
        <v>662</v>
      </c>
      <c r="M53">
        <v>0</v>
      </c>
      <c r="N53" t="s">
        <v>326</v>
      </c>
      <c r="O53">
        <v>94</v>
      </c>
      <c r="P53" t="s">
        <v>152</v>
      </c>
      <c r="Q53">
        <v>0</v>
      </c>
      <c r="R53" t="s">
        <v>39</v>
      </c>
      <c r="S53" t="s">
        <v>39</v>
      </c>
      <c r="T53" t="s">
        <v>153</v>
      </c>
      <c r="U53" t="s">
        <v>154</v>
      </c>
      <c r="V53" t="s">
        <v>134</v>
      </c>
      <c r="W53" t="s">
        <v>96</v>
      </c>
      <c r="X53" t="s">
        <v>97</v>
      </c>
      <c r="Y53" t="s">
        <v>98</v>
      </c>
      <c r="Z53" t="s">
        <v>79</v>
      </c>
      <c r="AB53" t="s">
        <v>47</v>
      </c>
    </row>
    <row r="54" spans="1:28" x14ac:dyDescent="0.3">
      <c r="A54" t="s">
        <v>327</v>
      </c>
      <c r="B54">
        <v>440</v>
      </c>
      <c r="C54">
        <v>1</v>
      </c>
      <c r="D54">
        <v>440</v>
      </c>
      <c r="E54">
        <v>100</v>
      </c>
      <c r="F54" t="s">
        <v>304</v>
      </c>
      <c r="G54" t="str">
        <f>HYPERLINK("http://www.ncbi.nlm.nih.gov/sites/entrez?db=nuccore&amp;cmd=search&amp;term=NR_119068.1", "NR_119068.1")</f>
        <v>NR_119068.1</v>
      </c>
      <c r="H54">
        <v>1470</v>
      </c>
      <c r="I54">
        <v>315</v>
      </c>
      <c r="J54">
        <v>735</v>
      </c>
      <c r="K54">
        <v>28.639455782312918</v>
      </c>
      <c r="L54">
        <v>556</v>
      </c>
      <c r="M54">
        <v>3E-158</v>
      </c>
      <c r="N54" t="s">
        <v>328</v>
      </c>
      <c r="O54">
        <v>90</v>
      </c>
      <c r="P54" t="s">
        <v>329</v>
      </c>
      <c r="Q54">
        <v>4</v>
      </c>
      <c r="R54" t="s">
        <v>39</v>
      </c>
      <c r="S54" t="s">
        <v>39</v>
      </c>
      <c r="T54" t="s">
        <v>306</v>
      </c>
      <c r="U54" t="s">
        <v>307</v>
      </c>
      <c r="V54" t="s">
        <v>134</v>
      </c>
      <c r="W54" t="s">
        <v>96</v>
      </c>
      <c r="X54" t="s">
        <v>97</v>
      </c>
      <c r="Y54" t="s">
        <v>98</v>
      </c>
      <c r="Z54" t="s">
        <v>79</v>
      </c>
      <c r="AB54" t="s">
        <v>47</v>
      </c>
    </row>
    <row r="55" spans="1:28" x14ac:dyDescent="0.3">
      <c r="A55" t="s">
        <v>330</v>
      </c>
      <c r="B55">
        <v>440</v>
      </c>
      <c r="C55">
        <v>1</v>
      </c>
      <c r="D55">
        <v>440</v>
      </c>
      <c r="E55">
        <v>100</v>
      </c>
      <c r="F55" t="s">
        <v>237</v>
      </c>
      <c r="G55" t="str">
        <f>HYPERLINK("http://www.ncbi.nlm.nih.gov/sites/entrez?db=nuccore&amp;cmd=search&amp;term=NR_144611.1", "NR_144611.1")</f>
        <v>NR_144611.1</v>
      </c>
      <c r="H55">
        <v>808</v>
      </c>
      <c r="I55">
        <v>282</v>
      </c>
      <c r="J55">
        <v>722</v>
      </c>
      <c r="K55">
        <v>54.579207920792093</v>
      </c>
      <c r="L55">
        <v>664</v>
      </c>
      <c r="M55">
        <v>0</v>
      </c>
      <c r="N55" t="s">
        <v>331</v>
      </c>
      <c r="O55">
        <v>93</v>
      </c>
      <c r="P55" t="s">
        <v>272</v>
      </c>
      <c r="Q55">
        <v>0</v>
      </c>
      <c r="R55" t="s">
        <v>39</v>
      </c>
      <c r="S55" t="s">
        <v>39</v>
      </c>
      <c r="T55" t="s">
        <v>240</v>
      </c>
      <c r="U55" t="s">
        <v>241</v>
      </c>
      <c r="V55" t="s">
        <v>242</v>
      </c>
      <c r="X55" t="s">
        <v>97</v>
      </c>
      <c r="Y55" t="s">
        <v>98</v>
      </c>
      <c r="Z55" t="s">
        <v>79</v>
      </c>
      <c r="AB55" t="s">
        <v>47</v>
      </c>
    </row>
    <row r="56" spans="1:28" x14ac:dyDescent="0.3">
      <c r="A56" t="s">
        <v>332</v>
      </c>
      <c r="B56">
        <v>440</v>
      </c>
      <c r="C56">
        <v>1</v>
      </c>
      <c r="D56">
        <v>440</v>
      </c>
      <c r="E56">
        <v>100</v>
      </c>
      <c r="F56" t="s">
        <v>90</v>
      </c>
      <c r="G56" t="str">
        <f>HYPERLINK("http://www.ncbi.nlm.nih.gov/sites/entrez?db=nuccore&amp;cmd=search&amp;term=NR_156080.1", "NR_156080.1")</f>
        <v>NR_156080.1</v>
      </c>
      <c r="H56">
        <v>1410</v>
      </c>
      <c r="I56">
        <v>336</v>
      </c>
      <c r="J56">
        <v>775</v>
      </c>
      <c r="K56">
        <v>31.205673758865249</v>
      </c>
      <c r="L56">
        <v>719</v>
      </c>
      <c r="M56">
        <v>0</v>
      </c>
      <c r="N56" t="s">
        <v>188</v>
      </c>
      <c r="O56">
        <v>96</v>
      </c>
      <c r="P56" t="s">
        <v>131</v>
      </c>
      <c r="Q56">
        <v>0</v>
      </c>
      <c r="R56" t="s">
        <v>39</v>
      </c>
      <c r="S56" t="s">
        <v>39</v>
      </c>
      <c r="T56" t="s">
        <v>93</v>
      </c>
      <c r="U56" t="s">
        <v>94</v>
      </c>
      <c r="V56" t="s">
        <v>95</v>
      </c>
      <c r="W56" t="s">
        <v>96</v>
      </c>
      <c r="X56" t="s">
        <v>97</v>
      </c>
      <c r="Y56" t="s">
        <v>98</v>
      </c>
      <c r="Z56" t="s">
        <v>79</v>
      </c>
      <c r="AB56" t="s">
        <v>47</v>
      </c>
    </row>
    <row r="57" spans="1:28" x14ac:dyDescent="0.3">
      <c r="A57" t="s">
        <v>333</v>
      </c>
      <c r="B57">
        <v>440</v>
      </c>
      <c r="C57">
        <v>1</v>
      </c>
      <c r="D57">
        <v>440</v>
      </c>
      <c r="E57">
        <v>100</v>
      </c>
      <c r="F57" t="s">
        <v>289</v>
      </c>
      <c r="G57" t="str">
        <f>HYPERLINK("http://www.ncbi.nlm.nih.gov/sites/entrez?db=nuccore&amp;cmd=search&amp;term=NR_147396.1", "NR_147396.1")</f>
        <v>NR_147396.1</v>
      </c>
      <c r="H57">
        <v>1453</v>
      </c>
      <c r="I57">
        <v>328</v>
      </c>
      <c r="J57">
        <v>767</v>
      </c>
      <c r="K57">
        <v>30.282174810736411</v>
      </c>
      <c r="L57">
        <v>730</v>
      </c>
      <c r="M57">
        <v>0</v>
      </c>
      <c r="N57" t="s">
        <v>156</v>
      </c>
      <c r="O57">
        <v>96</v>
      </c>
      <c r="P57" t="s">
        <v>131</v>
      </c>
      <c r="Q57">
        <v>0</v>
      </c>
      <c r="R57" t="s">
        <v>39</v>
      </c>
      <c r="S57" t="s">
        <v>39</v>
      </c>
      <c r="T57" t="s">
        <v>291</v>
      </c>
      <c r="U57" t="s">
        <v>292</v>
      </c>
      <c r="V57" t="s">
        <v>134</v>
      </c>
      <c r="W57" t="s">
        <v>96</v>
      </c>
      <c r="X57" t="s">
        <v>97</v>
      </c>
      <c r="Y57" t="s">
        <v>98</v>
      </c>
      <c r="Z57" t="s">
        <v>79</v>
      </c>
      <c r="AB57" t="s">
        <v>47</v>
      </c>
    </row>
    <row r="58" spans="1:28" x14ac:dyDescent="0.3">
      <c r="A58" t="s">
        <v>334</v>
      </c>
      <c r="B58">
        <v>440</v>
      </c>
      <c r="C58">
        <v>1</v>
      </c>
      <c r="D58">
        <v>440</v>
      </c>
      <c r="E58">
        <v>100</v>
      </c>
      <c r="F58" t="s">
        <v>182</v>
      </c>
      <c r="G58" t="str">
        <f>HYPERLINK("http://www.ncbi.nlm.nih.gov/sites/entrez?db=nuccore&amp;cmd=search&amp;term=NR_144617.1", "NR_144617.1")</f>
        <v>NR_144617.1</v>
      </c>
      <c r="H58">
        <v>1431</v>
      </c>
      <c r="I58">
        <v>340</v>
      </c>
      <c r="J58">
        <v>779</v>
      </c>
      <c r="K58">
        <v>30.747728860936409</v>
      </c>
      <c r="L58">
        <v>747</v>
      </c>
      <c r="M58">
        <v>0</v>
      </c>
      <c r="N58" t="s">
        <v>266</v>
      </c>
      <c r="O58">
        <v>97</v>
      </c>
      <c r="P58" t="s">
        <v>131</v>
      </c>
      <c r="Q58">
        <v>0</v>
      </c>
      <c r="R58" t="s">
        <v>39</v>
      </c>
      <c r="S58" t="s">
        <v>39</v>
      </c>
      <c r="T58" t="s">
        <v>184</v>
      </c>
      <c r="U58" t="s">
        <v>185</v>
      </c>
      <c r="V58" t="s">
        <v>186</v>
      </c>
      <c r="W58" t="s">
        <v>96</v>
      </c>
      <c r="X58" t="s">
        <v>97</v>
      </c>
      <c r="Y58" t="s">
        <v>98</v>
      </c>
      <c r="Z58" t="s">
        <v>79</v>
      </c>
      <c r="AB58" t="s">
        <v>47</v>
      </c>
    </row>
    <row r="59" spans="1:28" x14ac:dyDescent="0.3">
      <c r="A59" t="s">
        <v>335</v>
      </c>
      <c r="B59">
        <v>440</v>
      </c>
      <c r="C59">
        <v>1</v>
      </c>
      <c r="D59">
        <v>440</v>
      </c>
      <c r="E59">
        <v>100</v>
      </c>
      <c r="F59" t="s">
        <v>336</v>
      </c>
      <c r="G59" t="str">
        <f>HYPERLINK("http://www.ncbi.nlm.nih.gov/sites/entrez?db=nuccore&amp;cmd=search&amp;term=NR_112900.1", "NR_112900.1")</f>
        <v>NR_112900.1</v>
      </c>
      <c r="H59">
        <v>1497</v>
      </c>
      <c r="I59">
        <v>341</v>
      </c>
      <c r="J59">
        <v>783</v>
      </c>
      <c r="K59">
        <v>29.592518370073481</v>
      </c>
      <c r="L59">
        <v>527</v>
      </c>
      <c r="M59">
        <v>2E-149</v>
      </c>
      <c r="N59" t="s">
        <v>337</v>
      </c>
      <c r="O59">
        <v>88</v>
      </c>
      <c r="P59" t="s">
        <v>338</v>
      </c>
      <c r="Q59">
        <v>2</v>
      </c>
      <c r="R59" t="s">
        <v>39</v>
      </c>
      <c r="S59" t="s">
        <v>39</v>
      </c>
      <c r="T59" t="s">
        <v>339</v>
      </c>
      <c r="U59" t="s">
        <v>340</v>
      </c>
      <c r="V59" t="s">
        <v>341</v>
      </c>
      <c r="W59" t="s">
        <v>342</v>
      </c>
      <c r="X59" t="s">
        <v>97</v>
      </c>
      <c r="Y59" t="s">
        <v>98</v>
      </c>
      <c r="Z59" t="s">
        <v>79</v>
      </c>
      <c r="AB59" t="s">
        <v>47</v>
      </c>
    </row>
    <row r="60" spans="1:28" x14ac:dyDescent="0.3">
      <c r="A60" t="s">
        <v>343</v>
      </c>
      <c r="B60">
        <v>440</v>
      </c>
      <c r="C60">
        <v>1</v>
      </c>
      <c r="D60">
        <v>440</v>
      </c>
      <c r="E60">
        <v>100</v>
      </c>
      <c r="F60" t="s">
        <v>344</v>
      </c>
      <c r="G60" t="str">
        <f>HYPERLINK("http://www.ncbi.nlm.nih.gov/sites/entrez?db=nuccore&amp;cmd=search&amp;term=NR_151895.1", "NR_151895.1")</f>
        <v>NR_151895.1</v>
      </c>
      <c r="H60">
        <v>1478</v>
      </c>
      <c r="I60">
        <v>336</v>
      </c>
      <c r="J60">
        <v>774</v>
      </c>
      <c r="K60">
        <v>29.702300405953991</v>
      </c>
      <c r="L60">
        <v>701</v>
      </c>
      <c r="M60">
        <v>0</v>
      </c>
      <c r="N60" t="s">
        <v>345</v>
      </c>
      <c r="O60">
        <v>95</v>
      </c>
      <c r="P60" t="s">
        <v>192</v>
      </c>
      <c r="Q60">
        <v>0</v>
      </c>
      <c r="R60" t="s">
        <v>39</v>
      </c>
      <c r="S60" t="s">
        <v>39</v>
      </c>
      <c r="T60" t="s">
        <v>346</v>
      </c>
      <c r="U60" t="s">
        <v>347</v>
      </c>
      <c r="V60" t="s">
        <v>348</v>
      </c>
      <c r="W60" t="s">
        <v>96</v>
      </c>
      <c r="X60" t="s">
        <v>97</v>
      </c>
      <c r="Y60" t="s">
        <v>98</v>
      </c>
      <c r="Z60" t="s">
        <v>79</v>
      </c>
      <c r="AB60" t="s">
        <v>47</v>
      </c>
    </row>
    <row r="61" spans="1:28" x14ac:dyDescent="0.3">
      <c r="A61" t="s">
        <v>349</v>
      </c>
      <c r="B61">
        <v>440</v>
      </c>
      <c r="C61">
        <v>1</v>
      </c>
      <c r="D61">
        <v>440</v>
      </c>
      <c r="E61">
        <v>100</v>
      </c>
      <c r="F61" t="s">
        <v>350</v>
      </c>
      <c r="G61" t="str">
        <f>HYPERLINK("http://www.ncbi.nlm.nih.gov/sites/entrez?db=nuccore&amp;cmd=search&amp;term=NR_113270.1", "NR_113270.1")</f>
        <v>NR_113270.1</v>
      </c>
      <c r="H61">
        <v>1493</v>
      </c>
      <c r="I61">
        <v>348</v>
      </c>
      <c r="J61">
        <v>787</v>
      </c>
      <c r="K61">
        <v>29.47086403215004</v>
      </c>
      <c r="L61">
        <v>797</v>
      </c>
      <c r="M61">
        <v>0</v>
      </c>
      <c r="N61" t="s">
        <v>191</v>
      </c>
      <c r="O61">
        <v>99</v>
      </c>
      <c r="P61" t="s">
        <v>131</v>
      </c>
      <c r="Q61">
        <v>0</v>
      </c>
      <c r="R61" t="s">
        <v>39</v>
      </c>
      <c r="S61" t="s">
        <v>39</v>
      </c>
      <c r="T61" t="s">
        <v>351</v>
      </c>
      <c r="U61" t="s">
        <v>352</v>
      </c>
      <c r="V61" t="s">
        <v>269</v>
      </c>
      <c r="W61" t="s">
        <v>96</v>
      </c>
      <c r="X61" t="s">
        <v>97</v>
      </c>
      <c r="Y61" t="s">
        <v>98</v>
      </c>
      <c r="Z61" t="s">
        <v>79</v>
      </c>
      <c r="AB61" t="s">
        <v>47</v>
      </c>
    </row>
    <row r="62" spans="1:28" x14ac:dyDescent="0.3">
      <c r="A62" t="s">
        <v>353</v>
      </c>
      <c r="B62">
        <v>439</v>
      </c>
      <c r="C62">
        <v>1</v>
      </c>
      <c r="D62">
        <v>439</v>
      </c>
      <c r="E62">
        <v>100</v>
      </c>
      <c r="F62" t="s">
        <v>354</v>
      </c>
      <c r="G62" t="str">
        <f>HYPERLINK("http://www.ncbi.nlm.nih.gov/sites/entrez?db=nuccore&amp;cmd=search&amp;term=NR_144748.1", "NR_144748.1")</f>
        <v>NR_144748.1</v>
      </c>
      <c r="H62">
        <v>1476</v>
      </c>
      <c r="I62">
        <v>335</v>
      </c>
      <c r="J62">
        <v>773</v>
      </c>
      <c r="K62">
        <v>29.74254742547425</v>
      </c>
      <c r="L62">
        <v>701</v>
      </c>
      <c r="M62">
        <v>0</v>
      </c>
      <c r="N62" t="s">
        <v>355</v>
      </c>
      <c r="O62">
        <v>95</v>
      </c>
      <c r="P62" t="s">
        <v>356</v>
      </c>
      <c r="Q62">
        <v>0</v>
      </c>
      <c r="R62" t="s">
        <v>39</v>
      </c>
      <c r="S62" t="s">
        <v>39</v>
      </c>
      <c r="T62" t="s">
        <v>357</v>
      </c>
      <c r="U62" t="s">
        <v>358</v>
      </c>
      <c r="V62" t="s">
        <v>359</v>
      </c>
      <c r="W62" t="s">
        <v>106</v>
      </c>
      <c r="X62" t="s">
        <v>97</v>
      </c>
      <c r="Y62" t="s">
        <v>98</v>
      </c>
      <c r="Z62" t="s">
        <v>79</v>
      </c>
      <c r="AB62" t="s">
        <v>47</v>
      </c>
    </row>
    <row r="63" spans="1:28" x14ac:dyDescent="0.3">
      <c r="A63" t="s">
        <v>360</v>
      </c>
      <c r="B63">
        <v>439</v>
      </c>
      <c r="C63">
        <v>1</v>
      </c>
      <c r="D63">
        <v>439</v>
      </c>
      <c r="E63">
        <v>100</v>
      </c>
      <c r="F63" t="s">
        <v>90</v>
      </c>
      <c r="G63" t="str">
        <f>HYPERLINK("http://www.ncbi.nlm.nih.gov/sites/entrez?db=nuccore&amp;cmd=search&amp;term=NR_156081.1", "NR_156081.1")</f>
        <v>NR_156081.1</v>
      </c>
      <c r="H63">
        <v>1411</v>
      </c>
      <c r="I63">
        <v>336</v>
      </c>
      <c r="J63">
        <v>774</v>
      </c>
      <c r="K63">
        <v>31.112686038270731</v>
      </c>
      <c r="L63">
        <v>701</v>
      </c>
      <c r="M63">
        <v>0</v>
      </c>
      <c r="N63" t="s">
        <v>355</v>
      </c>
      <c r="O63">
        <v>95</v>
      </c>
      <c r="P63" t="s">
        <v>356</v>
      </c>
      <c r="Q63">
        <v>0</v>
      </c>
      <c r="R63" t="s">
        <v>39</v>
      </c>
      <c r="S63" t="s">
        <v>39</v>
      </c>
      <c r="T63" t="s">
        <v>93</v>
      </c>
      <c r="U63" t="s">
        <v>94</v>
      </c>
      <c r="V63" t="s">
        <v>95</v>
      </c>
      <c r="W63" t="s">
        <v>96</v>
      </c>
      <c r="X63" t="s">
        <v>97</v>
      </c>
      <c r="Y63" t="s">
        <v>98</v>
      </c>
      <c r="Z63" t="s">
        <v>79</v>
      </c>
      <c r="AB63" t="s">
        <v>47</v>
      </c>
    </row>
    <row r="64" spans="1:28" x14ac:dyDescent="0.3">
      <c r="A64" t="s">
        <v>361</v>
      </c>
      <c r="B64">
        <v>439</v>
      </c>
      <c r="C64">
        <v>1</v>
      </c>
      <c r="D64">
        <v>439</v>
      </c>
      <c r="E64">
        <v>100</v>
      </c>
      <c r="F64" t="s">
        <v>362</v>
      </c>
      <c r="G64" t="str">
        <f>HYPERLINK("http://www.ncbi.nlm.nih.gov/sites/entrez?db=nuccore&amp;cmd=search&amp;term=NR_104836.1", "NR_104836.1")</f>
        <v>NR_104836.1</v>
      </c>
      <c r="H64">
        <v>1452</v>
      </c>
      <c r="I64">
        <v>333</v>
      </c>
      <c r="J64">
        <v>771</v>
      </c>
      <c r="K64">
        <v>30.23415977961432</v>
      </c>
      <c r="L64">
        <v>662</v>
      </c>
      <c r="M64">
        <v>0</v>
      </c>
      <c r="N64" t="s">
        <v>363</v>
      </c>
      <c r="O64">
        <v>93</v>
      </c>
      <c r="P64" t="s">
        <v>364</v>
      </c>
      <c r="Q64">
        <v>0</v>
      </c>
      <c r="R64" t="s">
        <v>39</v>
      </c>
      <c r="S64" t="s">
        <v>39</v>
      </c>
      <c r="T64" t="s">
        <v>365</v>
      </c>
      <c r="U64" t="s">
        <v>366</v>
      </c>
      <c r="V64" t="s">
        <v>75</v>
      </c>
      <c r="W64" t="s">
        <v>76</v>
      </c>
      <c r="X64" t="s">
        <v>77</v>
      </c>
      <c r="Y64" t="s">
        <v>78</v>
      </c>
      <c r="Z64" t="s">
        <v>79</v>
      </c>
      <c r="AB64" t="s">
        <v>47</v>
      </c>
    </row>
    <row r="65" spans="1:28" x14ac:dyDescent="0.3">
      <c r="A65" t="s">
        <v>367</v>
      </c>
      <c r="B65">
        <v>439</v>
      </c>
      <c r="C65">
        <v>1</v>
      </c>
      <c r="D65">
        <v>439</v>
      </c>
      <c r="E65">
        <v>100</v>
      </c>
      <c r="F65" t="s">
        <v>90</v>
      </c>
      <c r="G65" t="str">
        <f>HYPERLINK("http://www.ncbi.nlm.nih.gov/sites/entrez?db=nuccore&amp;cmd=search&amp;term=NR_156081.1", "NR_156081.1")</f>
        <v>NR_156081.1</v>
      </c>
      <c r="H65">
        <v>1411</v>
      </c>
      <c r="I65">
        <v>336</v>
      </c>
      <c r="J65">
        <v>774</v>
      </c>
      <c r="K65">
        <v>31.112686038270731</v>
      </c>
      <c r="L65">
        <v>767</v>
      </c>
      <c r="M65">
        <v>0</v>
      </c>
      <c r="N65" t="s">
        <v>368</v>
      </c>
      <c r="O65">
        <v>98</v>
      </c>
      <c r="P65" t="s">
        <v>356</v>
      </c>
      <c r="Q65">
        <v>0</v>
      </c>
      <c r="R65" t="s">
        <v>39</v>
      </c>
      <c r="S65" t="s">
        <v>39</v>
      </c>
      <c r="T65" t="s">
        <v>93</v>
      </c>
      <c r="U65" t="s">
        <v>94</v>
      </c>
      <c r="V65" t="s">
        <v>95</v>
      </c>
      <c r="W65" t="s">
        <v>96</v>
      </c>
      <c r="X65" t="s">
        <v>97</v>
      </c>
      <c r="Y65" t="s">
        <v>98</v>
      </c>
      <c r="Z65" t="s">
        <v>79</v>
      </c>
      <c r="AB65" t="s">
        <v>47</v>
      </c>
    </row>
    <row r="66" spans="1:28" x14ac:dyDescent="0.3">
      <c r="A66" t="s">
        <v>369</v>
      </c>
      <c r="B66">
        <v>439</v>
      </c>
      <c r="C66">
        <v>1</v>
      </c>
      <c r="D66">
        <v>435</v>
      </c>
      <c r="E66">
        <v>99.088838268792713</v>
      </c>
      <c r="F66" t="s">
        <v>370</v>
      </c>
      <c r="G66" t="str">
        <f>HYPERLINK("http://www.ncbi.nlm.nih.gov/sites/entrez?db=nuccore&amp;cmd=search&amp;term=NR_144742.1", "NR_144742.1")</f>
        <v>NR_144742.1</v>
      </c>
      <c r="H66">
        <v>1499</v>
      </c>
      <c r="I66">
        <v>352</v>
      </c>
      <c r="J66">
        <v>786</v>
      </c>
      <c r="K66">
        <v>29.019346230820549</v>
      </c>
      <c r="L66">
        <v>510</v>
      </c>
      <c r="M66">
        <v>1.9999999999999999E-144</v>
      </c>
      <c r="N66" t="s">
        <v>371</v>
      </c>
      <c r="O66">
        <v>87</v>
      </c>
      <c r="P66" t="s">
        <v>372</v>
      </c>
      <c r="Q66">
        <v>0</v>
      </c>
      <c r="R66" t="s">
        <v>39</v>
      </c>
      <c r="S66" t="s">
        <v>39</v>
      </c>
      <c r="T66" t="s">
        <v>373</v>
      </c>
      <c r="U66" t="s">
        <v>374</v>
      </c>
      <c r="V66" t="s">
        <v>341</v>
      </c>
      <c r="W66" t="s">
        <v>342</v>
      </c>
      <c r="X66" t="s">
        <v>97</v>
      </c>
      <c r="Y66" t="s">
        <v>98</v>
      </c>
      <c r="Z66" t="s">
        <v>79</v>
      </c>
      <c r="AB66" t="s">
        <v>47</v>
      </c>
    </row>
    <row r="67" spans="1:28" x14ac:dyDescent="0.3">
      <c r="A67" t="s">
        <v>375</v>
      </c>
      <c r="B67">
        <v>439</v>
      </c>
      <c r="C67">
        <v>1</v>
      </c>
      <c r="D67">
        <v>439</v>
      </c>
      <c r="E67">
        <v>100</v>
      </c>
      <c r="F67" t="s">
        <v>376</v>
      </c>
      <c r="G67" t="str">
        <f>HYPERLINK("http://www.ncbi.nlm.nih.gov/sites/entrez?db=nuccore&amp;cmd=search&amp;term=NR_117595.1", "NR_117595.1")</f>
        <v>NR_117595.1</v>
      </c>
      <c r="H67">
        <v>1655</v>
      </c>
      <c r="I67">
        <v>451</v>
      </c>
      <c r="J67">
        <v>889</v>
      </c>
      <c r="K67">
        <v>26.525679758308161</v>
      </c>
      <c r="L67">
        <v>662</v>
      </c>
      <c r="M67">
        <v>0</v>
      </c>
      <c r="N67" t="s">
        <v>377</v>
      </c>
      <c r="O67">
        <v>93</v>
      </c>
      <c r="P67" t="s">
        <v>356</v>
      </c>
      <c r="Q67">
        <v>0</v>
      </c>
      <c r="R67" t="s">
        <v>39</v>
      </c>
      <c r="S67" t="s">
        <v>39</v>
      </c>
      <c r="T67" t="s">
        <v>378</v>
      </c>
      <c r="U67" t="s">
        <v>379</v>
      </c>
      <c r="V67" t="s">
        <v>380</v>
      </c>
      <c r="W67" t="s">
        <v>381</v>
      </c>
      <c r="X67" t="s">
        <v>382</v>
      </c>
      <c r="Y67" t="s">
        <v>383</v>
      </c>
      <c r="Z67" t="s">
        <v>79</v>
      </c>
      <c r="AB67" t="s">
        <v>47</v>
      </c>
    </row>
    <row r="68" spans="1:28" x14ac:dyDescent="0.3">
      <c r="A68" t="s">
        <v>384</v>
      </c>
      <c r="B68">
        <v>439</v>
      </c>
      <c r="C68">
        <v>1</v>
      </c>
      <c r="D68">
        <v>439</v>
      </c>
      <c r="E68">
        <v>100</v>
      </c>
      <c r="F68" t="s">
        <v>385</v>
      </c>
      <c r="G68" t="str">
        <f>HYPERLINK("http://www.ncbi.nlm.nih.gov/sites/entrez?db=nuccore&amp;cmd=search&amp;term=NR_117905.1", "NR_117905.1")</f>
        <v>NR_117905.1</v>
      </c>
      <c r="H68">
        <v>1376</v>
      </c>
      <c r="I68">
        <v>286</v>
      </c>
      <c r="J68">
        <v>724</v>
      </c>
      <c r="K68">
        <v>31.904069767441861</v>
      </c>
      <c r="L68">
        <v>684</v>
      </c>
      <c r="M68">
        <v>0</v>
      </c>
      <c r="N68" t="s">
        <v>386</v>
      </c>
      <c r="O68">
        <v>94</v>
      </c>
      <c r="P68" t="s">
        <v>364</v>
      </c>
      <c r="Q68">
        <v>0</v>
      </c>
      <c r="R68" t="s">
        <v>39</v>
      </c>
      <c r="S68" t="s">
        <v>39</v>
      </c>
      <c r="T68" t="s">
        <v>387</v>
      </c>
      <c r="U68" t="s">
        <v>388</v>
      </c>
      <c r="V68" t="s">
        <v>389</v>
      </c>
      <c r="W68" t="s">
        <v>96</v>
      </c>
      <c r="X68" t="s">
        <v>97</v>
      </c>
      <c r="Y68" t="s">
        <v>98</v>
      </c>
      <c r="Z68" t="s">
        <v>79</v>
      </c>
      <c r="AB68" t="s">
        <v>47</v>
      </c>
    </row>
    <row r="69" spans="1:28" x14ac:dyDescent="0.3">
      <c r="A69" t="s">
        <v>390</v>
      </c>
      <c r="B69">
        <v>439</v>
      </c>
      <c r="C69">
        <v>1</v>
      </c>
      <c r="D69">
        <v>439</v>
      </c>
      <c r="E69">
        <v>100</v>
      </c>
      <c r="F69" t="s">
        <v>90</v>
      </c>
      <c r="G69" t="str">
        <f>HYPERLINK("http://www.ncbi.nlm.nih.gov/sites/entrez?db=nuccore&amp;cmd=search&amp;term=NR_156081.1", "NR_156081.1")</f>
        <v>NR_156081.1</v>
      </c>
      <c r="H69">
        <v>1411</v>
      </c>
      <c r="I69">
        <v>336</v>
      </c>
      <c r="J69">
        <v>757</v>
      </c>
      <c r="K69">
        <v>29.907866761162289</v>
      </c>
      <c r="L69">
        <v>640</v>
      </c>
      <c r="M69">
        <v>0</v>
      </c>
      <c r="N69" t="s">
        <v>391</v>
      </c>
      <c r="O69">
        <v>93</v>
      </c>
      <c r="P69" t="s">
        <v>392</v>
      </c>
      <c r="Q69">
        <v>3</v>
      </c>
      <c r="R69" t="s">
        <v>39</v>
      </c>
      <c r="S69" t="s">
        <v>39</v>
      </c>
      <c r="T69" t="s">
        <v>93</v>
      </c>
      <c r="U69" t="s">
        <v>94</v>
      </c>
      <c r="V69" t="s">
        <v>95</v>
      </c>
      <c r="W69" t="s">
        <v>96</v>
      </c>
      <c r="X69" t="s">
        <v>97</v>
      </c>
      <c r="Y69" t="s">
        <v>98</v>
      </c>
      <c r="Z69" t="s">
        <v>79</v>
      </c>
      <c r="AB69" t="s">
        <v>47</v>
      </c>
    </row>
    <row r="70" spans="1:28" x14ac:dyDescent="0.3">
      <c r="A70" t="s">
        <v>393</v>
      </c>
      <c r="B70">
        <v>439</v>
      </c>
      <c r="C70">
        <v>1</v>
      </c>
      <c r="D70">
        <v>439</v>
      </c>
      <c r="E70">
        <v>100</v>
      </c>
      <c r="F70" t="s">
        <v>289</v>
      </c>
      <c r="G70" t="str">
        <f>HYPERLINK("http://www.ncbi.nlm.nih.gov/sites/entrez?db=nuccore&amp;cmd=search&amp;term=NR_147396.1", "NR_147396.1")</f>
        <v>NR_147396.1</v>
      </c>
      <c r="H70">
        <v>1453</v>
      </c>
      <c r="I70">
        <v>328</v>
      </c>
      <c r="J70">
        <v>766</v>
      </c>
      <c r="K70">
        <v>30.213351686166551</v>
      </c>
      <c r="L70">
        <v>701</v>
      </c>
      <c r="M70">
        <v>0</v>
      </c>
      <c r="N70" t="s">
        <v>345</v>
      </c>
      <c r="O70">
        <v>95</v>
      </c>
      <c r="P70" t="s">
        <v>364</v>
      </c>
      <c r="Q70">
        <v>0</v>
      </c>
      <c r="R70" t="s">
        <v>39</v>
      </c>
      <c r="S70" t="s">
        <v>39</v>
      </c>
      <c r="T70" t="s">
        <v>291</v>
      </c>
      <c r="U70" t="s">
        <v>292</v>
      </c>
      <c r="V70" t="s">
        <v>134</v>
      </c>
      <c r="W70" t="s">
        <v>96</v>
      </c>
      <c r="X70" t="s">
        <v>97</v>
      </c>
      <c r="Y70" t="s">
        <v>98</v>
      </c>
      <c r="Z70" t="s">
        <v>79</v>
      </c>
      <c r="AB70" t="s">
        <v>47</v>
      </c>
    </row>
    <row r="71" spans="1:28" x14ac:dyDescent="0.3">
      <c r="A71" t="s">
        <v>394</v>
      </c>
      <c r="B71">
        <v>439</v>
      </c>
      <c r="C71">
        <v>1</v>
      </c>
      <c r="D71">
        <v>439</v>
      </c>
      <c r="E71">
        <v>100</v>
      </c>
      <c r="F71" t="s">
        <v>90</v>
      </c>
      <c r="G71" t="str">
        <f>HYPERLINK("http://www.ncbi.nlm.nih.gov/sites/entrez?db=nuccore&amp;cmd=search&amp;term=NR_156080.1", "NR_156080.1")</f>
        <v>NR_156080.1</v>
      </c>
      <c r="H71">
        <v>1410</v>
      </c>
      <c r="I71">
        <v>336</v>
      </c>
      <c r="J71">
        <v>774</v>
      </c>
      <c r="K71">
        <v>31.134751773049651</v>
      </c>
      <c r="L71">
        <v>745</v>
      </c>
      <c r="M71">
        <v>0</v>
      </c>
      <c r="N71" t="s">
        <v>395</v>
      </c>
      <c r="O71">
        <v>97</v>
      </c>
      <c r="P71" t="s">
        <v>356</v>
      </c>
      <c r="Q71">
        <v>0</v>
      </c>
      <c r="R71" t="s">
        <v>39</v>
      </c>
      <c r="S71" t="s">
        <v>39</v>
      </c>
      <c r="T71" t="s">
        <v>93</v>
      </c>
      <c r="U71" t="s">
        <v>94</v>
      </c>
      <c r="V71" t="s">
        <v>95</v>
      </c>
      <c r="W71" t="s">
        <v>96</v>
      </c>
      <c r="X71" t="s">
        <v>97</v>
      </c>
      <c r="Y71" t="s">
        <v>98</v>
      </c>
      <c r="Z71" t="s">
        <v>79</v>
      </c>
      <c r="AB71" t="s">
        <v>47</v>
      </c>
    </row>
    <row r="72" spans="1:28" x14ac:dyDescent="0.3">
      <c r="A72" t="s">
        <v>396</v>
      </c>
      <c r="B72">
        <v>439</v>
      </c>
      <c r="C72">
        <v>1</v>
      </c>
      <c r="D72">
        <v>439</v>
      </c>
      <c r="E72">
        <v>100</v>
      </c>
      <c r="F72" t="s">
        <v>397</v>
      </c>
      <c r="G72" t="str">
        <f>HYPERLINK("http://www.ncbi.nlm.nih.gov/sites/entrez?db=nuccore&amp;cmd=search&amp;term=NR_152688.1", "NR_152688.1")</f>
        <v>NR_152688.1</v>
      </c>
      <c r="H72">
        <v>1484</v>
      </c>
      <c r="I72">
        <v>348</v>
      </c>
      <c r="J72">
        <v>786</v>
      </c>
      <c r="K72">
        <v>29.5822102425876</v>
      </c>
      <c r="L72">
        <v>651</v>
      </c>
      <c r="M72">
        <v>0</v>
      </c>
      <c r="N72" t="s">
        <v>398</v>
      </c>
      <c r="O72">
        <v>93</v>
      </c>
      <c r="P72" t="s">
        <v>356</v>
      </c>
      <c r="Q72">
        <v>0</v>
      </c>
      <c r="R72" t="s">
        <v>39</v>
      </c>
      <c r="S72" t="s">
        <v>39</v>
      </c>
      <c r="T72" t="s">
        <v>399</v>
      </c>
      <c r="U72" t="s">
        <v>400</v>
      </c>
      <c r="V72" t="s">
        <v>401</v>
      </c>
      <c r="W72" t="s">
        <v>163</v>
      </c>
      <c r="X72" t="s">
        <v>97</v>
      </c>
      <c r="Y72" t="s">
        <v>98</v>
      </c>
      <c r="Z72" t="s">
        <v>79</v>
      </c>
      <c r="AB72" t="s">
        <v>47</v>
      </c>
    </row>
    <row r="73" spans="1:28" x14ac:dyDescent="0.3">
      <c r="A73" t="s">
        <v>402</v>
      </c>
      <c r="B73">
        <v>439</v>
      </c>
      <c r="C73">
        <v>1</v>
      </c>
      <c r="D73">
        <v>434</v>
      </c>
      <c r="E73">
        <v>98.861047835990888</v>
      </c>
      <c r="F73" t="s">
        <v>403</v>
      </c>
      <c r="G73" t="str">
        <f>HYPERLINK("http://www.ncbi.nlm.nih.gov/sites/entrez?db=nuccore&amp;cmd=search&amp;term=NR_117758.1", "NR_117758.1")</f>
        <v>NR_117758.1</v>
      </c>
      <c r="H73">
        <v>1329</v>
      </c>
      <c r="I73">
        <v>322</v>
      </c>
      <c r="J73">
        <v>755</v>
      </c>
      <c r="K73">
        <v>32.656132430398799</v>
      </c>
      <c r="L73">
        <v>758</v>
      </c>
      <c r="M73">
        <v>0</v>
      </c>
      <c r="N73" t="s">
        <v>404</v>
      </c>
      <c r="O73">
        <v>98</v>
      </c>
      <c r="P73" t="s">
        <v>138</v>
      </c>
      <c r="Q73">
        <v>0</v>
      </c>
      <c r="R73" t="s">
        <v>39</v>
      </c>
      <c r="S73" t="s">
        <v>39</v>
      </c>
      <c r="T73" t="s">
        <v>405</v>
      </c>
      <c r="U73" t="s">
        <v>406</v>
      </c>
      <c r="V73" t="s">
        <v>321</v>
      </c>
      <c r="W73" t="s">
        <v>96</v>
      </c>
      <c r="X73" t="s">
        <v>97</v>
      </c>
      <c r="Y73" t="s">
        <v>98</v>
      </c>
      <c r="Z73" t="s">
        <v>79</v>
      </c>
      <c r="AB73" t="s">
        <v>47</v>
      </c>
    </row>
    <row r="74" spans="1:28" x14ac:dyDescent="0.3">
      <c r="A74" t="s">
        <v>407</v>
      </c>
      <c r="B74">
        <v>439</v>
      </c>
      <c r="C74">
        <v>1</v>
      </c>
      <c r="D74">
        <v>439</v>
      </c>
      <c r="E74">
        <v>100</v>
      </c>
      <c r="F74" t="s">
        <v>408</v>
      </c>
      <c r="G74" t="str">
        <f>HYPERLINK("http://www.ncbi.nlm.nih.gov/sites/entrez?db=nuccore&amp;cmd=search&amp;term=NR_112932.1", "NR_112932.1")</f>
        <v>NR_112932.1</v>
      </c>
      <c r="H74">
        <v>1478</v>
      </c>
      <c r="I74">
        <v>328</v>
      </c>
      <c r="J74">
        <v>766</v>
      </c>
      <c r="K74">
        <v>29.702300405953991</v>
      </c>
      <c r="L74">
        <v>800</v>
      </c>
      <c r="M74">
        <v>0</v>
      </c>
      <c r="N74" t="s">
        <v>409</v>
      </c>
      <c r="O74">
        <v>99</v>
      </c>
      <c r="P74" t="s">
        <v>356</v>
      </c>
      <c r="Q74">
        <v>0</v>
      </c>
      <c r="R74" t="s">
        <v>39</v>
      </c>
      <c r="S74" t="s">
        <v>39</v>
      </c>
      <c r="T74" t="s">
        <v>410</v>
      </c>
      <c r="U74" t="s">
        <v>411</v>
      </c>
      <c r="V74" t="s">
        <v>84</v>
      </c>
      <c r="W74" t="s">
        <v>85</v>
      </c>
      <c r="X74" t="s">
        <v>86</v>
      </c>
      <c r="Y74" t="s">
        <v>87</v>
      </c>
      <c r="Z74" t="s">
        <v>88</v>
      </c>
      <c r="AB74" t="s">
        <v>47</v>
      </c>
    </row>
    <row r="75" spans="1:28" x14ac:dyDescent="0.3">
      <c r="A75" t="s">
        <v>412</v>
      </c>
      <c r="B75">
        <v>439</v>
      </c>
      <c r="C75">
        <v>1</v>
      </c>
      <c r="D75">
        <v>439</v>
      </c>
      <c r="E75">
        <v>100</v>
      </c>
      <c r="F75" t="s">
        <v>413</v>
      </c>
      <c r="G75" t="str">
        <f>HYPERLINK("http://www.ncbi.nlm.nih.gov/sites/entrez?db=nuccore&amp;cmd=search&amp;term=NR_042832.1", "NR_042832.1")</f>
        <v>NR_042832.1</v>
      </c>
      <c r="H75">
        <v>1456</v>
      </c>
      <c r="I75">
        <v>330</v>
      </c>
      <c r="J75">
        <v>768</v>
      </c>
      <c r="K75">
        <v>30.151098901098901</v>
      </c>
      <c r="L75">
        <v>761</v>
      </c>
      <c r="M75">
        <v>0</v>
      </c>
      <c r="N75" t="s">
        <v>414</v>
      </c>
      <c r="O75">
        <v>97</v>
      </c>
      <c r="P75" t="s">
        <v>356</v>
      </c>
      <c r="Q75">
        <v>0</v>
      </c>
      <c r="R75" t="s">
        <v>39</v>
      </c>
      <c r="S75" t="s">
        <v>39</v>
      </c>
      <c r="T75" t="s">
        <v>415</v>
      </c>
      <c r="U75" t="s">
        <v>416</v>
      </c>
      <c r="V75" t="s">
        <v>321</v>
      </c>
      <c r="W75" t="s">
        <v>96</v>
      </c>
      <c r="X75" t="s">
        <v>97</v>
      </c>
      <c r="Y75" t="s">
        <v>98</v>
      </c>
      <c r="Z75" t="s">
        <v>79</v>
      </c>
      <c r="AB75" t="s">
        <v>47</v>
      </c>
    </row>
    <row r="76" spans="1:28" x14ac:dyDescent="0.3">
      <c r="A76" t="s">
        <v>417</v>
      </c>
      <c r="B76">
        <v>439</v>
      </c>
      <c r="C76">
        <v>1</v>
      </c>
      <c r="D76">
        <v>439</v>
      </c>
      <c r="E76">
        <v>100</v>
      </c>
      <c r="F76" t="s">
        <v>418</v>
      </c>
      <c r="G76" t="str">
        <f>HYPERLINK("http://www.ncbi.nlm.nih.gov/sites/entrez?db=nuccore&amp;cmd=search&amp;term=NR_044647.2", "NR_044647.2")</f>
        <v>NR_044647.2</v>
      </c>
      <c r="H76">
        <v>1486</v>
      </c>
      <c r="I76">
        <v>352</v>
      </c>
      <c r="J76">
        <v>790</v>
      </c>
      <c r="K76">
        <v>29.542395693135941</v>
      </c>
      <c r="L76">
        <v>584</v>
      </c>
      <c r="M76">
        <v>1E-166</v>
      </c>
      <c r="N76" t="s">
        <v>419</v>
      </c>
      <c r="O76">
        <v>90</v>
      </c>
      <c r="P76" t="s">
        <v>420</v>
      </c>
      <c r="Q76">
        <v>1</v>
      </c>
      <c r="R76" t="s">
        <v>39</v>
      </c>
      <c r="S76" t="s">
        <v>39</v>
      </c>
      <c r="T76" t="s">
        <v>421</v>
      </c>
      <c r="U76" t="s">
        <v>422</v>
      </c>
      <c r="V76" t="s">
        <v>423</v>
      </c>
      <c r="W76" t="s">
        <v>171</v>
      </c>
      <c r="X76" t="s">
        <v>172</v>
      </c>
      <c r="Y76" t="s">
        <v>173</v>
      </c>
      <c r="Z76" t="s">
        <v>79</v>
      </c>
      <c r="AB76" t="s">
        <v>47</v>
      </c>
    </row>
    <row r="77" spans="1:28" x14ac:dyDescent="0.3">
      <c r="A77" t="s">
        <v>424</v>
      </c>
      <c r="B77">
        <v>439</v>
      </c>
      <c r="C77">
        <v>1</v>
      </c>
      <c r="D77">
        <v>439</v>
      </c>
      <c r="E77">
        <v>100</v>
      </c>
      <c r="F77" t="s">
        <v>90</v>
      </c>
      <c r="G77" t="str">
        <f>HYPERLINK("http://www.ncbi.nlm.nih.gov/sites/entrez?db=nuccore&amp;cmd=search&amp;term=NR_156081.1", "NR_156081.1")</f>
        <v>NR_156081.1</v>
      </c>
      <c r="H77">
        <v>1411</v>
      </c>
      <c r="I77">
        <v>336</v>
      </c>
      <c r="J77">
        <v>758</v>
      </c>
      <c r="K77">
        <v>29.97873848334515</v>
      </c>
      <c r="L77">
        <v>647</v>
      </c>
      <c r="M77">
        <v>0</v>
      </c>
      <c r="N77" t="s">
        <v>377</v>
      </c>
      <c r="O77">
        <v>93</v>
      </c>
      <c r="P77" t="s">
        <v>425</v>
      </c>
      <c r="Q77">
        <v>3</v>
      </c>
      <c r="R77" t="s">
        <v>39</v>
      </c>
      <c r="S77" t="s">
        <v>39</v>
      </c>
      <c r="T77" t="s">
        <v>93</v>
      </c>
      <c r="U77" t="s">
        <v>94</v>
      </c>
      <c r="V77" t="s">
        <v>95</v>
      </c>
      <c r="W77" t="s">
        <v>96</v>
      </c>
      <c r="X77" t="s">
        <v>97</v>
      </c>
      <c r="Y77" t="s">
        <v>98</v>
      </c>
      <c r="Z77" t="s">
        <v>79</v>
      </c>
      <c r="AB77" t="s">
        <v>47</v>
      </c>
    </row>
    <row r="78" spans="1:28" x14ac:dyDescent="0.3">
      <c r="A78" t="s">
        <v>426</v>
      </c>
      <c r="B78">
        <v>439</v>
      </c>
      <c r="C78">
        <v>1</v>
      </c>
      <c r="D78">
        <v>439</v>
      </c>
      <c r="E78">
        <v>100</v>
      </c>
      <c r="F78" t="s">
        <v>90</v>
      </c>
      <c r="G78" t="str">
        <f>HYPERLINK("http://www.ncbi.nlm.nih.gov/sites/entrez?db=nuccore&amp;cmd=search&amp;term=NR_156080.1", "NR_156080.1")</f>
        <v>NR_156080.1</v>
      </c>
      <c r="H78">
        <v>1410</v>
      </c>
      <c r="I78">
        <v>336</v>
      </c>
      <c r="J78">
        <v>774</v>
      </c>
      <c r="K78">
        <v>31.134751773049651</v>
      </c>
      <c r="L78">
        <v>689</v>
      </c>
      <c r="M78">
        <v>0</v>
      </c>
      <c r="N78" t="s">
        <v>427</v>
      </c>
      <c r="O78">
        <v>94</v>
      </c>
      <c r="P78" t="s">
        <v>356</v>
      </c>
      <c r="Q78">
        <v>0</v>
      </c>
      <c r="R78" t="s">
        <v>39</v>
      </c>
      <c r="S78" t="s">
        <v>39</v>
      </c>
      <c r="T78" t="s">
        <v>93</v>
      </c>
      <c r="U78" t="s">
        <v>94</v>
      </c>
      <c r="V78" t="s">
        <v>95</v>
      </c>
      <c r="W78" t="s">
        <v>96</v>
      </c>
      <c r="X78" t="s">
        <v>97</v>
      </c>
      <c r="Y78" t="s">
        <v>98</v>
      </c>
      <c r="Z78" t="s">
        <v>79</v>
      </c>
      <c r="AB78" t="s">
        <v>47</v>
      </c>
    </row>
    <row r="79" spans="1:28" x14ac:dyDescent="0.3">
      <c r="A79" t="s">
        <v>428</v>
      </c>
      <c r="B79">
        <v>439</v>
      </c>
      <c r="C79">
        <v>1</v>
      </c>
      <c r="D79">
        <v>439</v>
      </c>
      <c r="E79">
        <v>100</v>
      </c>
      <c r="F79" t="s">
        <v>90</v>
      </c>
      <c r="G79" t="str">
        <f>HYPERLINK("http://www.ncbi.nlm.nih.gov/sites/entrez?db=nuccore&amp;cmd=search&amp;term=NR_156080.1", "NR_156080.1")</f>
        <v>NR_156080.1</v>
      </c>
      <c r="H79">
        <v>1410</v>
      </c>
      <c r="I79">
        <v>336</v>
      </c>
      <c r="J79">
        <v>774</v>
      </c>
      <c r="K79">
        <v>31.134751773049651</v>
      </c>
      <c r="L79">
        <v>734</v>
      </c>
      <c r="M79">
        <v>0</v>
      </c>
      <c r="N79" t="s">
        <v>429</v>
      </c>
      <c r="O79">
        <v>96</v>
      </c>
      <c r="P79" t="s">
        <v>356</v>
      </c>
      <c r="Q79">
        <v>0</v>
      </c>
      <c r="R79" t="s">
        <v>39</v>
      </c>
      <c r="S79" t="s">
        <v>39</v>
      </c>
      <c r="T79" t="s">
        <v>93</v>
      </c>
      <c r="U79" t="s">
        <v>94</v>
      </c>
      <c r="V79" t="s">
        <v>95</v>
      </c>
      <c r="W79" t="s">
        <v>96</v>
      </c>
      <c r="X79" t="s">
        <v>97</v>
      </c>
      <c r="Y79" t="s">
        <v>98</v>
      </c>
      <c r="Z79" t="s">
        <v>79</v>
      </c>
      <c r="AB79" t="s">
        <v>47</v>
      </c>
    </row>
    <row r="80" spans="1:28" x14ac:dyDescent="0.3">
      <c r="A80" t="s">
        <v>430</v>
      </c>
      <c r="B80">
        <v>439</v>
      </c>
      <c r="C80">
        <v>1</v>
      </c>
      <c r="D80">
        <v>439</v>
      </c>
      <c r="E80">
        <v>100</v>
      </c>
      <c r="F80" t="s">
        <v>431</v>
      </c>
      <c r="G80" t="str">
        <f>HYPERLINK("http://www.ncbi.nlm.nih.gov/sites/entrez?db=nuccore&amp;cmd=search&amp;term=NR_134772.1", "NR_134772.1")</f>
        <v>NR_134772.1</v>
      </c>
      <c r="H80">
        <v>1433</v>
      </c>
      <c r="I80">
        <v>297</v>
      </c>
      <c r="J80">
        <v>735</v>
      </c>
      <c r="K80">
        <v>30.63503140265178</v>
      </c>
      <c r="L80">
        <v>717</v>
      </c>
      <c r="M80">
        <v>0</v>
      </c>
      <c r="N80" t="s">
        <v>432</v>
      </c>
      <c r="O80">
        <v>96</v>
      </c>
      <c r="P80" t="s">
        <v>356</v>
      </c>
      <c r="Q80">
        <v>0</v>
      </c>
      <c r="R80" t="s">
        <v>39</v>
      </c>
      <c r="S80" t="s">
        <v>39</v>
      </c>
      <c r="T80" t="s">
        <v>433</v>
      </c>
      <c r="U80" t="s">
        <v>434</v>
      </c>
      <c r="V80" t="s">
        <v>435</v>
      </c>
      <c r="W80" t="s">
        <v>96</v>
      </c>
      <c r="X80" t="s">
        <v>97</v>
      </c>
      <c r="Y80" t="s">
        <v>98</v>
      </c>
      <c r="Z80" t="s">
        <v>79</v>
      </c>
      <c r="AB80" t="s">
        <v>47</v>
      </c>
    </row>
    <row r="81" spans="1:28" x14ac:dyDescent="0.3">
      <c r="A81" t="s">
        <v>436</v>
      </c>
      <c r="B81">
        <v>439</v>
      </c>
      <c r="C81">
        <v>1</v>
      </c>
      <c r="D81">
        <v>439</v>
      </c>
      <c r="E81">
        <v>100</v>
      </c>
      <c r="F81" t="s">
        <v>385</v>
      </c>
      <c r="G81" t="str">
        <f>HYPERLINK("http://www.ncbi.nlm.nih.gov/sites/entrez?db=nuccore&amp;cmd=search&amp;term=NR_117905.1", "NR_117905.1")</f>
        <v>NR_117905.1</v>
      </c>
      <c r="H81">
        <v>1376</v>
      </c>
      <c r="I81">
        <v>286</v>
      </c>
      <c r="J81">
        <v>724</v>
      </c>
      <c r="K81">
        <v>31.904069767441861</v>
      </c>
      <c r="L81">
        <v>623</v>
      </c>
      <c r="M81">
        <v>2.9999999999999999E-178</v>
      </c>
      <c r="N81" t="s">
        <v>437</v>
      </c>
      <c r="O81">
        <v>92</v>
      </c>
      <c r="P81" t="s">
        <v>364</v>
      </c>
      <c r="Q81">
        <v>0</v>
      </c>
      <c r="R81" t="s">
        <v>39</v>
      </c>
      <c r="S81" t="s">
        <v>39</v>
      </c>
      <c r="T81" t="s">
        <v>387</v>
      </c>
      <c r="U81" t="s">
        <v>388</v>
      </c>
      <c r="V81" t="s">
        <v>389</v>
      </c>
      <c r="W81" t="s">
        <v>96</v>
      </c>
      <c r="X81" t="s">
        <v>97</v>
      </c>
      <c r="Y81" t="s">
        <v>98</v>
      </c>
      <c r="Z81" t="s">
        <v>79</v>
      </c>
      <c r="AB81" t="s">
        <v>47</v>
      </c>
    </row>
    <row r="82" spans="1:28" x14ac:dyDescent="0.3">
      <c r="A82" t="s">
        <v>438</v>
      </c>
      <c r="B82">
        <v>439</v>
      </c>
      <c r="C82">
        <v>1</v>
      </c>
      <c r="D82">
        <v>439</v>
      </c>
      <c r="E82">
        <v>100</v>
      </c>
      <c r="F82" t="s">
        <v>265</v>
      </c>
      <c r="G82" t="str">
        <f>HYPERLINK("http://www.ncbi.nlm.nih.gov/sites/entrez?db=nuccore&amp;cmd=search&amp;term=NR_036800.1", "NR_036800.1")</f>
        <v>NR_036800.1</v>
      </c>
      <c r="H82">
        <v>1481</v>
      </c>
      <c r="I82">
        <v>326</v>
      </c>
      <c r="J82">
        <v>764</v>
      </c>
      <c r="K82">
        <v>29.642133693450369</v>
      </c>
      <c r="L82">
        <v>645</v>
      </c>
      <c r="M82">
        <v>0</v>
      </c>
      <c r="N82" t="s">
        <v>439</v>
      </c>
      <c r="O82">
        <v>93</v>
      </c>
      <c r="P82" t="s">
        <v>356</v>
      </c>
      <c r="Q82">
        <v>0</v>
      </c>
      <c r="R82" t="s">
        <v>39</v>
      </c>
      <c r="S82" t="s">
        <v>39</v>
      </c>
      <c r="T82" t="s">
        <v>267</v>
      </c>
      <c r="U82" t="s">
        <v>268</v>
      </c>
      <c r="V82" t="s">
        <v>269</v>
      </c>
      <c r="W82" t="s">
        <v>96</v>
      </c>
      <c r="X82" t="s">
        <v>97</v>
      </c>
      <c r="Y82" t="s">
        <v>98</v>
      </c>
      <c r="Z82" t="s">
        <v>79</v>
      </c>
      <c r="AB82" t="s">
        <v>47</v>
      </c>
    </row>
    <row r="83" spans="1:28" x14ac:dyDescent="0.3">
      <c r="A83" t="s">
        <v>440</v>
      </c>
      <c r="B83">
        <v>439</v>
      </c>
      <c r="C83">
        <v>1</v>
      </c>
      <c r="D83">
        <v>439</v>
      </c>
      <c r="E83">
        <v>100</v>
      </c>
      <c r="F83" t="s">
        <v>441</v>
      </c>
      <c r="G83" t="str">
        <f>HYPERLINK("http://www.ncbi.nlm.nih.gov/sites/entrez?db=nuccore&amp;cmd=search&amp;term=NR_113071.1", "NR_113071.1")</f>
        <v>NR_113071.1</v>
      </c>
      <c r="H83">
        <v>1493</v>
      </c>
      <c r="I83">
        <v>341</v>
      </c>
      <c r="J83">
        <v>779</v>
      </c>
      <c r="K83">
        <v>29.403884795713331</v>
      </c>
      <c r="L83">
        <v>712</v>
      </c>
      <c r="M83">
        <v>0</v>
      </c>
      <c r="N83" t="s">
        <v>442</v>
      </c>
      <c r="O83">
        <v>95</v>
      </c>
      <c r="P83" t="s">
        <v>356</v>
      </c>
      <c r="Q83">
        <v>0</v>
      </c>
      <c r="R83" t="s">
        <v>39</v>
      </c>
      <c r="S83" t="s">
        <v>39</v>
      </c>
      <c r="T83" t="s">
        <v>443</v>
      </c>
      <c r="U83" t="s">
        <v>444</v>
      </c>
      <c r="V83" t="s">
        <v>84</v>
      </c>
      <c r="W83" t="s">
        <v>85</v>
      </c>
      <c r="X83" t="s">
        <v>86</v>
      </c>
      <c r="Y83" t="s">
        <v>87</v>
      </c>
      <c r="Z83" t="s">
        <v>88</v>
      </c>
      <c r="AB83" t="s">
        <v>47</v>
      </c>
    </row>
    <row r="84" spans="1:28" x14ac:dyDescent="0.3">
      <c r="A84" t="s">
        <v>445</v>
      </c>
      <c r="B84">
        <v>439</v>
      </c>
      <c r="C84">
        <v>1</v>
      </c>
      <c r="D84">
        <v>439</v>
      </c>
      <c r="E84">
        <v>100</v>
      </c>
      <c r="F84" t="s">
        <v>446</v>
      </c>
      <c r="G84" t="str">
        <f>HYPERLINK("http://www.ncbi.nlm.nih.gov/sites/entrez?db=nuccore&amp;cmd=search&amp;term=NR_153710.1", "NR_153710.1")</f>
        <v>NR_153710.1</v>
      </c>
      <c r="H84">
        <v>1488</v>
      </c>
      <c r="I84">
        <v>337</v>
      </c>
      <c r="J84">
        <v>774</v>
      </c>
      <c r="K84">
        <v>29.43548387096774</v>
      </c>
      <c r="L84">
        <v>566</v>
      </c>
      <c r="M84">
        <v>4.0000000000000001E-161</v>
      </c>
      <c r="N84" t="s">
        <v>447</v>
      </c>
      <c r="O84">
        <v>90</v>
      </c>
      <c r="P84" t="s">
        <v>448</v>
      </c>
      <c r="Q84">
        <v>1</v>
      </c>
      <c r="R84" t="s">
        <v>39</v>
      </c>
      <c r="S84" t="s">
        <v>39</v>
      </c>
      <c r="T84" t="s">
        <v>449</v>
      </c>
      <c r="U84" t="s">
        <v>450</v>
      </c>
      <c r="V84" t="s">
        <v>451</v>
      </c>
      <c r="W84" t="s">
        <v>452</v>
      </c>
      <c r="X84" t="s">
        <v>97</v>
      </c>
      <c r="Y84" t="s">
        <v>98</v>
      </c>
      <c r="Z84" t="s">
        <v>79</v>
      </c>
      <c r="AB84" t="s">
        <v>47</v>
      </c>
    </row>
    <row r="85" spans="1:28" x14ac:dyDescent="0.3">
      <c r="A85" t="s">
        <v>453</v>
      </c>
      <c r="B85">
        <v>439</v>
      </c>
      <c r="C85">
        <v>1</v>
      </c>
      <c r="D85">
        <v>434</v>
      </c>
      <c r="E85">
        <v>98.861047835990888</v>
      </c>
      <c r="F85" t="s">
        <v>274</v>
      </c>
      <c r="G85" t="str">
        <f>HYPERLINK("http://www.ncbi.nlm.nih.gov/sites/entrez?db=nuccore&amp;cmd=search&amp;term=NR_118156.1", "NR_118156.1")</f>
        <v>NR_118156.1</v>
      </c>
      <c r="H85">
        <v>1409</v>
      </c>
      <c r="I85">
        <v>304</v>
      </c>
      <c r="J85">
        <v>737</v>
      </c>
      <c r="K85">
        <v>30.801987224982259</v>
      </c>
      <c r="L85">
        <v>664</v>
      </c>
      <c r="M85">
        <v>0</v>
      </c>
      <c r="N85" t="s">
        <v>275</v>
      </c>
      <c r="O85">
        <v>94</v>
      </c>
      <c r="P85" t="s">
        <v>138</v>
      </c>
      <c r="Q85">
        <v>0</v>
      </c>
      <c r="R85" t="s">
        <v>39</v>
      </c>
      <c r="S85" t="s">
        <v>39</v>
      </c>
      <c r="T85" t="s">
        <v>276</v>
      </c>
      <c r="U85" t="s">
        <v>277</v>
      </c>
      <c r="V85" t="s">
        <v>141</v>
      </c>
      <c r="W85" t="s">
        <v>142</v>
      </c>
      <c r="X85" t="s">
        <v>97</v>
      </c>
      <c r="Y85" t="s">
        <v>98</v>
      </c>
      <c r="Z85" t="s">
        <v>79</v>
      </c>
      <c r="AB85" t="s">
        <v>47</v>
      </c>
    </row>
    <row r="86" spans="1:28" x14ac:dyDescent="0.3">
      <c r="A86" t="s">
        <v>454</v>
      </c>
      <c r="B86">
        <v>439</v>
      </c>
      <c r="C86">
        <v>1</v>
      </c>
      <c r="D86">
        <v>433</v>
      </c>
      <c r="E86">
        <v>98.633257403189063</v>
      </c>
      <c r="F86" t="s">
        <v>455</v>
      </c>
      <c r="G86" t="str">
        <f>HYPERLINK("http://www.ncbi.nlm.nih.gov/sites/entrez?db=nuccore&amp;cmd=search&amp;term=NR_144749.1", "NR_144749.1")</f>
        <v>NR_144749.1</v>
      </c>
      <c r="H86">
        <v>1479</v>
      </c>
      <c r="I86">
        <v>347</v>
      </c>
      <c r="J86">
        <v>779</v>
      </c>
      <c r="K86">
        <v>29.27653820148749</v>
      </c>
      <c r="L86">
        <v>739</v>
      </c>
      <c r="M86">
        <v>0</v>
      </c>
      <c r="N86" t="s">
        <v>456</v>
      </c>
      <c r="O86">
        <v>97</v>
      </c>
      <c r="P86" t="s">
        <v>457</v>
      </c>
      <c r="Q86">
        <v>0</v>
      </c>
      <c r="R86" t="s">
        <v>39</v>
      </c>
      <c r="S86" t="s">
        <v>39</v>
      </c>
      <c r="T86" t="s">
        <v>458</v>
      </c>
      <c r="U86" t="s">
        <v>459</v>
      </c>
      <c r="V86" t="s">
        <v>460</v>
      </c>
      <c r="W86" t="s">
        <v>461</v>
      </c>
      <c r="X86" t="s">
        <v>97</v>
      </c>
      <c r="Y86" t="s">
        <v>98</v>
      </c>
      <c r="Z86" t="s">
        <v>79</v>
      </c>
      <c r="AB86" t="s">
        <v>47</v>
      </c>
    </row>
    <row r="87" spans="1:28" x14ac:dyDescent="0.3">
      <c r="A87" t="s">
        <v>462</v>
      </c>
      <c r="B87">
        <v>439</v>
      </c>
      <c r="C87">
        <v>1</v>
      </c>
      <c r="D87">
        <v>435</v>
      </c>
      <c r="E87">
        <v>99.088838268792713</v>
      </c>
      <c r="F87" t="s">
        <v>463</v>
      </c>
      <c r="G87" t="str">
        <f>HYPERLINK("http://www.ncbi.nlm.nih.gov/sites/entrez?db=nuccore&amp;cmd=search&amp;term=NR_159147.1", "NR_159147.1")</f>
        <v>NR_159147.1</v>
      </c>
      <c r="H87">
        <v>1463</v>
      </c>
      <c r="I87">
        <v>335</v>
      </c>
      <c r="J87">
        <v>766</v>
      </c>
      <c r="K87">
        <v>29.52836637047163</v>
      </c>
      <c r="L87">
        <v>684</v>
      </c>
      <c r="M87">
        <v>0</v>
      </c>
      <c r="N87" t="s">
        <v>464</v>
      </c>
      <c r="O87">
        <v>95</v>
      </c>
      <c r="P87" t="s">
        <v>152</v>
      </c>
      <c r="Q87">
        <v>0</v>
      </c>
      <c r="R87" t="s">
        <v>39</v>
      </c>
      <c r="S87" t="s">
        <v>39</v>
      </c>
      <c r="T87" t="s">
        <v>465</v>
      </c>
      <c r="U87" t="s">
        <v>466</v>
      </c>
      <c r="V87" t="s">
        <v>467</v>
      </c>
      <c r="W87" t="s">
        <v>96</v>
      </c>
      <c r="X87" t="s">
        <v>97</v>
      </c>
      <c r="Y87" t="s">
        <v>98</v>
      </c>
      <c r="Z87" t="s">
        <v>79</v>
      </c>
      <c r="AB87" t="s">
        <v>47</v>
      </c>
    </row>
    <row r="88" spans="1:28" x14ac:dyDescent="0.3">
      <c r="A88" t="s">
        <v>468</v>
      </c>
      <c r="B88">
        <v>439</v>
      </c>
      <c r="C88">
        <v>1</v>
      </c>
      <c r="D88">
        <v>435</v>
      </c>
      <c r="E88">
        <v>99.088838268792713</v>
      </c>
      <c r="F88" t="s">
        <v>469</v>
      </c>
      <c r="G88" t="str">
        <f>HYPERLINK("http://www.ncbi.nlm.nih.gov/sites/entrez?db=nuccore&amp;cmd=search&amp;term=NR_025670.1", "NR_025670.1")</f>
        <v>NR_025670.1</v>
      </c>
      <c r="H88">
        <v>1483</v>
      </c>
      <c r="I88">
        <v>329</v>
      </c>
      <c r="J88">
        <v>763</v>
      </c>
      <c r="K88">
        <v>29.332434254888739</v>
      </c>
      <c r="L88">
        <v>732</v>
      </c>
      <c r="M88">
        <v>0</v>
      </c>
      <c r="N88" t="s">
        <v>470</v>
      </c>
      <c r="O88">
        <v>97</v>
      </c>
      <c r="P88" t="s">
        <v>239</v>
      </c>
      <c r="Q88">
        <v>0</v>
      </c>
      <c r="R88" t="s">
        <v>39</v>
      </c>
      <c r="S88" t="s">
        <v>39</v>
      </c>
      <c r="T88" t="s">
        <v>471</v>
      </c>
      <c r="U88" t="s">
        <v>472</v>
      </c>
      <c r="V88" t="s">
        <v>105</v>
      </c>
      <c r="W88" t="s">
        <v>106</v>
      </c>
      <c r="X88" t="s">
        <v>97</v>
      </c>
      <c r="Y88" t="s">
        <v>98</v>
      </c>
      <c r="Z88" t="s">
        <v>79</v>
      </c>
      <c r="AB88" t="s">
        <v>47</v>
      </c>
    </row>
    <row r="89" spans="1:28" x14ac:dyDescent="0.3">
      <c r="A89" t="s">
        <v>473</v>
      </c>
      <c r="B89">
        <v>439</v>
      </c>
      <c r="C89">
        <v>1</v>
      </c>
      <c r="D89">
        <v>439</v>
      </c>
      <c r="E89">
        <v>100</v>
      </c>
      <c r="F89" t="s">
        <v>474</v>
      </c>
      <c r="G89" t="str">
        <f>HYPERLINK("http://www.ncbi.nlm.nih.gov/sites/entrez?db=nuccore&amp;cmd=search&amp;term=NR_114402.1", "NR_114402.1")</f>
        <v>NR_114402.1</v>
      </c>
      <c r="H89">
        <v>1469</v>
      </c>
      <c r="I89">
        <v>331</v>
      </c>
      <c r="J89">
        <v>769</v>
      </c>
      <c r="K89">
        <v>29.884275017018378</v>
      </c>
      <c r="L89">
        <v>778</v>
      </c>
      <c r="M89">
        <v>0</v>
      </c>
      <c r="N89" t="s">
        <v>475</v>
      </c>
      <c r="O89">
        <v>98</v>
      </c>
      <c r="P89" t="s">
        <v>356</v>
      </c>
      <c r="Q89">
        <v>0</v>
      </c>
      <c r="R89" t="s">
        <v>39</v>
      </c>
      <c r="S89" t="s">
        <v>39</v>
      </c>
      <c r="T89" t="s">
        <v>476</v>
      </c>
      <c r="U89" t="s">
        <v>477</v>
      </c>
      <c r="V89" t="s">
        <v>478</v>
      </c>
      <c r="W89" t="s">
        <v>479</v>
      </c>
      <c r="X89" t="s">
        <v>480</v>
      </c>
      <c r="Y89" t="s">
        <v>481</v>
      </c>
      <c r="Z89" t="s">
        <v>198</v>
      </c>
      <c r="AB89" t="s">
        <v>47</v>
      </c>
    </row>
    <row r="90" spans="1:28" x14ac:dyDescent="0.3">
      <c r="A90" t="s">
        <v>482</v>
      </c>
      <c r="B90">
        <v>439</v>
      </c>
      <c r="C90">
        <v>1</v>
      </c>
      <c r="D90">
        <v>433</v>
      </c>
      <c r="E90">
        <v>98.633257403189063</v>
      </c>
      <c r="F90" t="s">
        <v>483</v>
      </c>
      <c r="G90" t="str">
        <f>HYPERLINK("http://www.ncbi.nlm.nih.gov/sites/entrez?db=nuccore&amp;cmd=search&amp;term=NR_026315.1", "NR_026315.1")</f>
        <v>NR_026315.1</v>
      </c>
      <c r="H90">
        <v>1462</v>
      </c>
      <c r="I90">
        <v>317</v>
      </c>
      <c r="J90">
        <v>748</v>
      </c>
      <c r="K90">
        <v>29.548563611491112</v>
      </c>
      <c r="L90">
        <v>577</v>
      </c>
      <c r="M90">
        <v>1.9999999999999999E-164</v>
      </c>
      <c r="N90" t="s">
        <v>484</v>
      </c>
      <c r="O90">
        <v>90</v>
      </c>
      <c r="P90" t="s">
        <v>485</v>
      </c>
      <c r="Q90">
        <v>0</v>
      </c>
      <c r="R90" t="s">
        <v>39</v>
      </c>
      <c r="S90" t="s">
        <v>39</v>
      </c>
      <c r="T90" t="s">
        <v>486</v>
      </c>
      <c r="U90" t="s">
        <v>487</v>
      </c>
      <c r="V90" t="s">
        <v>488</v>
      </c>
      <c r="W90" t="s">
        <v>96</v>
      </c>
      <c r="X90" t="s">
        <v>97</v>
      </c>
      <c r="Y90" t="s">
        <v>98</v>
      </c>
      <c r="Z90" t="s">
        <v>79</v>
      </c>
      <c r="AB90" t="s">
        <v>47</v>
      </c>
    </row>
    <row r="91" spans="1:28" x14ac:dyDescent="0.3">
      <c r="A91" t="s">
        <v>489</v>
      </c>
      <c r="B91">
        <v>439</v>
      </c>
      <c r="C91">
        <v>1</v>
      </c>
      <c r="D91">
        <v>439</v>
      </c>
      <c r="E91">
        <v>100</v>
      </c>
      <c r="F91" t="s">
        <v>90</v>
      </c>
      <c r="G91" t="str">
        <f>HYPERLINK("http://www.ncbi.nlm.nih.gov/sites/entrez?db=nuccore&amp;cmd=search&amp;term=NR_156080.1", "NR_156080.1")</f>
        <v>NR_156080.1</v>
      </c>
      <c r="H91">
        <v>1410</v>
      </c>
      <c r="I91">
        <v>336</v>
      </c>
      <c r="J91">
        <v>774</v>
      </c>
      <c r="K91">
        <v>31.134751773049651</v>
      </c>
      <c r="L91">
        <v>734</v>
      </c>
      <c r="M91">
        <v>0</v>
      </c>
      <c r="N91" t="s">
        <v>429</v>
      </c>
      <c r="O91">
        <v>96</v>
      </c>
      <c r="P91" t="s">
        <v>356</v>
      </c>
      <c r="Q91">
        <v>0</v>
      </c>
      <c r="R91" t="s">
        <v>39</v>
      </c>
      <c r="S91" t="s">
        <v>39</v>
      </c>
      <c r="T91" t="s">
        <v>93</v>
      </c>
      <c r="U91" t="s">
        <v>94</v>
      </c>
      <c r="V91" t="s">
        <v>95</v>
      </c>
      <c r="W91" t="s">
        <v>96</v>
      </c>
      <c r="X91" t="s">
        <v>97</v>
      </c>
      <c r="Y91" t="s">
        <v>98</v>
      </c>
      <c r="Z91" t="s">
        <v>79</v>
      </c>
      <c r="AB91" t="s">
        <v>47</v>
      </c>
    </row>
    <row r="92" spans="1:28" x14ac:dyDescent="0.3">
      <c r="A92" t="s">
        <v>490</v>
      </c>
      <c r="B92">
        <v>439</v>
      </c>
      <c r="C92">
        <v>1</v>
      </c>
      <c r="D92">
        <v>439</v>
      </c>
      <c r="E92">
        <v>100</v>
      </c>
      <c r="F92" t="s">
        <v>108</v>
      </c>
      <c r="G92" t="str">
        <f>HYPERLINK("http://www.ncbi.nlm.nih.gov/sites/entrez?db=nuccore&amp;cmd=search&amp;term=NR_159227.1", "NR_159227.1")</f>
        <v>NR_159227.1</v>
      </c>
      <c r="H92">
        <v>1493</v>
      </c>
      <c r="I92">
        <v>351</v>
      </c>
      <c r="J92">
        <v>789</v>
      </c>
      <c r="K92">
        <v>29.403884795713331</v>
      </c>
      <c r="L92">
        <v>706</v>
      </c>
      <c r="M92">
        <v>0</v>
      </c>
      <c r="N92" t="s">
        <v>491</v>
      </c>
      <c r="O92">
        <v>95</v>
      </c>
      <c r="P92" t="s">
        <v>356</v>
      </c>
      <c r="Q92">
        <v>0</v>
      </c>
      <c r="R92" t="s">
        <v>39</v>
      </c>
      <c r="S92" t="s">
        <v>39</v>
      </c>
      <c r="T92" t="s">
        <v>111</v>
      </c>
      <c r="U92" t="s">
        <v>112</v>
      </c>
      <c r="V92" t="s">
        <v>113</v>
      </c>
      <c r="X92" t="s">
        <v>97</v>
      </c>
      <c r="Y92" t="s">
        <v>98</v>
      </c>
      <c r="Z92" t="s">
        <v>79</v>
      </c>
      <c r="AB92" t="s">
        <v>47</v>
      </c>
    </row>
    <row r="93" spans="1:28" x14ac:dyDescent="0.3">
      <c r="A93" t="s">
        <v>492</v>
      </c>
      <c r="B93">
        <v>439</v>
      </c>
      <c r="C93">
        <v>1</v>
      </c>
      <c r="D93">
        <v>438</v>
      </c>
      <c r="E93">
        <v>99.772209567198175</v>
      </c>
      <c r="F93" t="s">
        <v>493</v>
      </c>
      <c r="G93" t="str">
        <f>HYPERLINK("http://www.ncbi.nlm.nih.gov/sites/entrez?db=nuccore&amp;cmd=search&amp;term=NR_025125.1", "NR_025125.1")</f>
        <v>NR_025125.1</v>
      </c>
      <c r="H93">
        <v>1514</v>
      </c>
      <c r="I93">
        <v>327</v>
      </c>
      <c r="J93">
        <v>766</v>
      </c>
      <c r="K93">
        <v>29.062087186261561</v>
      </c>
      <c r="L93">
        <v>507</v>
      </c>
      <c r="M93">
        <v>2.9999999999999999E-143</v>
      </c>
      <c r="N93" t="s">
        <v>494</v>
      </c>
      <c r="O93">
        <v>87</v>
      </c>
      <c r="P93" t="s">
        <v>495</v>
      </c>
      <c r="Q93">
        <v>1</v>
      </c>
      <c r="R93" t="s">
        <v>39</v>
      </c>
      <c r="S93" t="s">
        <v>39</v>
      </c>
      <c r="T93" t="s">
        <v>496</v>
      </c>
      <c r="U93" t="s">
        <v>497</v>
      </c>
      <c r="V93" t="s">
        <v>498</v>
      </c>
      <c r="W93" t="s">
        <v>452</v>
      </c>
      <c r="X93" t="s">
        <v>97</v>
      </c>
      <c r="Y93" t="s">
        <v>98</v>
      </c>
      <c r="Z93" t="s">
        <v>79</v>
      </c>
      <c r="AB93" t="s">
        <v>47</v>
      </c>
    </row>
    <row r="94" spans="1:28" x14ac:dyDescent="0.3">
      <c r="A94" t="s">
        <v>499</v>
      </c>
      <c r="B94">
        <v>439</v>
      </c>
      <c r="C94">
        <v>1</v>
      </c>
      <c r="D94">
        <v>433</v>
      </c>
      <c r="E94">
        <v>98.633257403189063</v>
      </c>
      <c r="F94" t="s">
        <v>90</v>
      </c>
      <c r="G94" t="str">
        <f>HYPERLINK("http://www.ncbi.nlm.nih.gov/sites/entrez?db=nuccore&amp;cmd=search&amp;term=NR_156080.1", "NR_156080.1")</f>
        <v>NR_156080.1</v>
      </c>
      <c r="H94">
        <v>1410</v>
      </c>
      <c r="I94">
        <v>336</v>
      </c>
      <c r="J94">
        <v>767</v>
      </c>
      <c r="K94">
        <v>30.63829787234042</v>
      </c>
      <c r="L94">
        <v>682</v>
      </c>
      <c r="M94">
        <v>0</v>
      </c>
      <c r="N94" t="s">
        <v>500</v>
      </c>
      <c r="O94">
        <v>95</v>
      </c>
      <c r="P94" t="s">
        <v>485</v>
      </c>
      <c r="Q94">
        <v>0</v>
      </c>
      <c r="R94" t="s">
        <v>39</v>
      </c>
      <c r="S94" t="s">
        <v>39</v>
      </c>
      <c r="T94" t="s">
        <v>93</v>
      </c>
      <c r="U94" t="s">
        <v>94</v>
      </c>
      <c r="V94" t="s">
        <v>95</v>
      </c>
      <c r="W94" t="s">
        <v>96</v>
      </c>
      <c r="X94" t="s">
        <v>97</v>
      </c>
      <c r="Y94" t="s">
        <v>98</v>
      </c>
      <c r="Z94" t="s">
        <v>79</v>
      </c>
      <c r="AB94" t="s">
        <v>47</v>
      </c>
    </row>
    <row r="95" spans="1:28" x14ac:dyDescent="0.3">
      <c r="A95" t="s">
        <v>501</v>
      </c>
      <c r="B95">
        <v>439</v>
      </c>
      <c r="C95">
        <v>1</v>
      </c>
      <c r="D95">
        <v>435</v>
      </c>
      <c r="E95">
        <v>99.088838268792713</v>
      </c>
      <c r="F95" t="s">
        <v>502</v>
      </c>
      <c r="G95" t="str">
        <f>HYPERLINK("http://www.ncbi.nlm.nih.gov/sites/entrez?db=nuccore&amp;cmd=search&amp;term=NR_029355.1", "NR_029355.1")</f>
        <v>NR_029355.1</v>
      </c>
      <c r="H95">
        <v>1435</v>
      </c>
      <c r="I95">
        <v>332</v>
      </c>
      <c r="J95">
        <v>763</v>
      </c>
      <c r="K95">
        <v>30.10452961672474</v>
      </c>
      <c r="L95">
        <v>645</v>
      </c>
      <c r="M95">
        <v>0</v>
      </c>
      <c r="N95" t="s">
        <v>503</v>
      </c>
      <c r="O95">
        <v>93</v>
      </c>
      <c r="P95" t="s">
        <v>504</v>
      </c>
      <c r="Q95">
        <v>1</v>
      </c>
      <c r="R95" t="s">
        <v>39</v>
      </c>
      <c r="S95" t="s">
        <v>39</v>
      </c>
      <c r="T95" t="s">
        <v>505</v>
      </c>
      <c r="U95" t="s">
        <v>506</v>
      </c>
      <c r="W95" t="s">
        <v>106</v>
      </c>
      <c r="X95" t="s">
        <v>97</v>
      </c>
      <c r="Y95" t="s">
        <v>98</v>
      </c>
      <c r="Z95" t="s">
        <v>79</v>
      </c>
      <c r="AB95" t="s">
        <v>47</v>
      </c>
    </row>
    <row r="96" spans="1:28" x14ac:dyDescent="0.3">
      <c r="A96" t="s">
        <v>507</v>
      </c>
      <c r="B96">
        <v>439</v>
      </c>
      <c r="C96">
        <v>1</v>
      </c>
      <c r="D96">
        <v>439</v>
      </c>
      <c r="E96">
        <v>100</v>
      </c>
      <c r="F96" t="s">
        <v>508</v>
      </c>
      <c r="G96" t="str">
        <f>HYPERLINK("http://www.ncbi.nlm.nih.gov/sites/entrez?db=nuccore&amp;cmd=search&amp;term=NR_025796.1", "NR_025796.1")</f>
        <v>NR_025796.1</v>
      </c>
      <c r="H96">
        <v>1435</v>
      </c>
      <c r="I96">
        <v>307</v>
      </c>
      <c r="J96">
        <v>743</v>
      </c>
      <c r="K96">
        <v>30.452961672473869</v>
      </c>
      <c r="L96">
        <v>627</v>
      </c>
      <c r="M96">
        <v>2E-179</v>
      </c>
      <c r="N96" t="s">
        <v>509</v>
      </c>
      <c r="O96">
        <v>92</v>
      </c>
      <c r="P96" t="s">
        <v>510</v>
      </c>
      <c r="Q96">
        <v>0</v>
      </c>
      <c r="R96" t="s">
        <v>39</v>
      </c>
      <c r="S96" t="s">
        <v>39</v>
      </c>
      <c r="T96" t="s">
        <v>511</v>
      </c>
      <c r="U96" t="s">
        <v>512</v>
      </c>
      <c r="V96" t="s">
        <v>348</v>
      </c>
      <c r="W96" t="s">
        <v>96</v>
      </c>
      <c r="X96" t="s">
        <v>97</v>
      </c>
      <c r="Y96" t="s">
        <v>98</v>
      </c>
      <c r="Z96" t="s">
        <v>79</v>
      </c>
      <c r="AB96" t="s">
        <v>47</v>
      </c>
    </row>
    <row r="97" spans="1:29" x14ac:dyDescent="0.3">
      <c r="A97" t="s">
        <v>513</v>
      </c>
      <c r="B97">
        <v>439</v>
      </c>
      <c r="C97">
        <v>1</v>
      </c>
      <c r="D97">
        <v>439</v>
      </c>
      <c r="E97">
        <v>100</v>
      </c>
      <c r="F97" t="s">
        <v>431</v>
      </c>
      <c r="G97" t="str">
        <f>HYPERLINK("http://www.ncbi.nlm.nih.gov/sites/entrez?db=nuccore&amp;cmd=search&amp;term=NR_134772.1", "NR_134772.1")</f>
        <v>NR_134772.1</v>
      </c>
      <c r="H97">
        <v>1433</v>
      </c>
      <c r="I97">
        <v>297</v>
      </c>
      <c r="J97">
        <v>735</v>
      </c>
      <c r="K97">
        <v>30.63503140265178</v>
      </c>
      <c r="L97">
        <v>695</v>
      </c>
      <c r="M97">
        <v>0</v>
      </c>
      <c r="N97" t="s">
        <v>514</v>
      </c>
      <c r="O97">
        <v>95</v>
      </c>
      <c r="P97" t="s">
        <v>356</v>
      </c>
      <c r="Q97">
        <v>0</v>
      </c>
      <c r="R97" t="s">
        <v>39</v>
      </c>
      <c r="S97" t="s">
        <v>39</v>
      </c>
      <c r="T97" t="s">
        <v>433</v>
      </c>
      <c r="U97" t="s">
        <v>434</v>
      </c>
      <c r="V97" t="s">
        <v>435</v>
      </c>
      <c r="W97" t="s">
        <v>96</v>
      </c>
      <c r="X97" t="s">
        <v>97</v>
      </c>
      <c r="Y97" t="s">
        <v>98</v>
      </c>
      <c r="Z97" t="s">
        <v>79</v>
      </c>
      <c r="AB97" t="s">
        <v>47</v>
      </c>
    </row>
    <row r="98" spans="1:29" x14ac:dyDescent="0.3">
      <c r="A98" t="s">
        <v>515</v>
      </c>
      <c r="B98">
        <v>439</v>
      </c>
      <c r="C98">
        <v>1</v>
      </c>
      <c r="D98">
        <v>439</v>
      </c>
      <c r="E98">
        <v>100</v>
      </c>
      <c r="F98" t="s">
        <v>516</v>
      </c>
      <c r="G98" t="str">
        <f>HYPERLINK("http://www.ncbi.nlm.nih.gov/sites/entrez?db=nuccore&amp;cmd=search&amp;term=NR_112985.1", "NR_112985.1")</f>
        <v>NR_112985.1</v>
      </c>
      <c r="H98">
        <v>1473</v>
      </c>
      <c r="I98">
        <v>322</v>
      </c>
      <c r="J98">
        <v>760</v>
      </c>
      <c r="K98">
        <v>29.803122878479289</v>
      </c>
      <c r="L98">
        <v>750</v>
      </c>
      <c r="M98">
        <v>0</v>
      </c>
      <c r="N98" t="s">
        <v>517</v>
      </c>
      <c r="O98">
        <v>97</v>
      </c>
      <c r="P98" t="s">
        <v>356</v>
      </c>
      <c r="Q98">
        <v>0</v>
      </c>
      <c r="R98" t="s">
        <v>39</v>
      </c>
      <c r="S98" t="s">
        <v>39</v>
      </c>
      <c r="T98" t="s">
        <v>518</v>
      </c>
      <c r="U98" t="s">
        <v>519</v>
      </c>
      <c r="V98" t="s">
        <v>520</v>
      </c>
      <c r="W98" t="s">
        <v>521</v>
      </c>
      <c r="X98" t="s">
        <v>44</v>
      </c>
      <c r="Y98" t="s">
        <v>45</v>
      </c>
      <c r="Z98" t="s">
        <v>46</v>
      </c>
      <c r="AB98" t="s">
        <v>47</v>
      </c>
    </row>
    <row r="99" spans="1:29" x14ac:dyDescent="0.3">
      <c r="A99" t="s">
        <v>522</v>
      </c>
      <c r="B99">
        <v>439</v>
      </c>
      <c r="C99">
        <v>1</v>
      </c>
      <c r="D99">
        <v>435</v>
      </c>
      <c r="E99">
        <v>99.088838268792713</v>
      </c>
      <c r="F99" t="s">
        <v>150</v>
      </c>
      <c r="G99" t="str">
        <f>HYPERLINK("http://www.ncbi.nlm.nih.gov/sites/entrez?db=nuccore&amp;cmd=search&amp;term=NR_102852.1", "NR_102852.1")</f>
        <v>NR_102852.1</v>
      </c>
      <c r="H99">
        <v>1519</v>
      </c>
      <c r="I99">
        <v>348</v>
      </c>
      <c r="J99">
        <v>779</v>
      </c>
      <c r="K99">
        <v>28.439763001974981</v>
      </c>
      <c r="L99">
        <v>595</v>
      </c>
      <c r="M99">
        <v>6.0000000000000003E-170</v>
      </c>
      <c r="N99" t="s">
        <v>523</v>
      </c>
      <c r="O99">
        <v>91</v>
      </c>
      <c r="P99" t="s">
        <v>152</v>
      </c>
      <c r="Q99">
        <v>0</v>
      </c>
      <c r="R99" t="s">
        <v>39</v>
      </c>
      <c r="S99" t="s">
        <v>39</v>
      </c>
      <c r="T99" t="s">
        <v>153</v>
      </c>
      <c r="U99" t="s">
        <v>154</v>
      </c>
      <c r="V99" t="s">
        <v>134</v>
      </c>
      <c r="W99" t="s">
        <v>96</v>
      </c>
      <c r="X99" t="s">
        <v>97</v>
      </c>
      <c r="Y99" t="s">
        <v>98</v>
      </c>
      <c r="Z99" t="s">
        <v>79</v>
      </c>
      <c r="AB99" t="s">
        <v>47</v>
      </c>
    </row>
    <row r="100" spans="1:29" x14ac:dyDescent="0.3">
      <c r="A100" t="s">
        <v>524</v>
      </c>
      <c r="B100">
        <v>439</v>
      </c>
      <c r="C100">
        <v>1</v>
      </c>
      <c r="D100">
        <v>439</v>
      </c>
      <c r="E100">
        <v>100</v>
      </c>
      <c r="F100" t="s">
        <v>237</v>
      </c>
      <c r="G100" t="str">
        <f>HYPERLINK("http://www.ncbi.nlm.nih.gov/sites/entrez?db=nuccore&amp;cmd=search&amp;term=NR_144611.1", "NR_144611.1")</f>
        <v>NR_144611.1</v>
      </c>
      <c r="H100">
        <v>808</v>
      </c>
      <c r="I100">
        <v>282</v>
      </c>
      <c r="J100">
        <v>720</v>
      </c>
      <c r="K100">
        <v>54.331683168316843</v>
      </c>
      <c r="L100">
        <v>656</v>
      </c>
      <c r="M100">
        <v>0</v>
      </c>
      <c r="N100" t="s">
        <v>391</v>
      </c>
      <c r="O100">
        <v>93</v>
      </c>
      <c r="P100" t="s">
        <v>356</v>
      </c>
      <c r="Q100">
        <v>0</v>
      </c>
      <c r="R100" t="s">
        <v>39</v>
      </c>
      <c r="S100" t="s">
        <v>39</v>
      </c>
      <c r="T100" t="s">
        <v>240</v>
      </c>
      <c r="U100" t="s">
        <v>241</v>
      </c>
      <c r="V100" t="s">
        <v>242</v>
      </c>
      <c r="X100" t="s">
        <v>97</v>
      </c>
      <c r="Y100" t="s">
        <v>98</v>
      </c>
      <c r="Z100" t="s">
        <v>79</v>
      </c>
      <c r="AB100" t="s">
        <v>47</v>
      </c>
    </row>
    <row r="101" spans="1:29" x14ac:dyDescent="0.3">
      <c r="A101" t="s">
        <v>525</v>
      </c>
      <c r="B101">
        <v>439</v>
      </c>
      <c r="C101">
        <v>1</v>
      </c>
      <c r="D101">
        <v>439</v>
      </c>
      <c r="E101">
        <v>100</v>
      </c>
      <c r="F101" t="s">
        <v>397</v>
      </c>
      <c r="G101" t="str">
        <f>HYPERLINK("http://www.ncbi.nlm.nih.gov/sites/entrez?db=nuccore&amp;cmd=search&amp;term=NR_152688.1", "NR_152688.1")</f>
        <v>NR_152688.1</v>
      </c>
      <c r="H101">
        <v>1484</v>
      </c>
      <c r="I101">
        <v>348</v>
      </c>
      <c r="J101">
        <v>786</v>
      </c>
      <c r="K101">
        <v>29.5822102425876</v>
      </c>
      <c r="L101">
        <v>695</v>
      </c>
      <c r="M101">
        <v>0</v>
      </c>
      <c r="N101" t="s">
        <v>514</v>
      </c>
      <c r="O101">
        <v>95</v>
      </c>
      <c r="P101" t="s">
        <v>356</v>
      </c>
      <c r="Q101">
        <v>0</v>
      </c>
      <c r="R101" t="s">
        <v>39</v>
      </c>
      <c r="S101" t="s">
        <v>39</v>
      </c>
      <c r="T101" t="s">
        <v>399</v>
      </c>
      <c r="U101" t="s">
        <v>400</v>
      </c>
      <c r="V101" t="s">
        <v>401</v>
      </c>
      <c r="W101" t="s">
        <v>163</v>
      </c>
      <c r="X101" t="s">
        <v>97</v>
      </c>
      <c r="Y101" t="s">
        <v>98</v>
      </c>
      <c r="Z101" t="s">
        <v>79</v>
      </c>
      <c r="AB101" t="s">
        <v>47</v>
      </c>
    </row>
    <row r="102" spans="1:29" x14ac:dyDescent="0.3">
      <c r="A102" t="s">
        <v>526</v>
      </c>
      <c r="B102">
        <v>439</v>
      </c>
      <c r="C102">
        <v>1</v>
      </c>
      <c r="D102">
        <v>436</v>
      </c>
      <c r="E102">
        <v>99.316628701594539</v>
      </c>
      <c r="F102" t="s">
        <v>237</v>
      </c>
      <c r="G102" t="str">
        <f>HYPERLINK("http://www.ncbi.nlm.nih.gov/sites/entrez?db=nuccore&amp;cmd=search&amp;term=NR_144611.1", "NR_144611.1")</f>
        <v>NR_144611.1</v>
      </c>
      <c r="H102">
        <v>808</v>
      </c>
      <c r="I102">
        <v>282</v>
      </c>
      <c r="J102">
        <v>717</v>
      </c>
      <c r="K102">
        <v>53.960396039603957</v>
      </c>
      <c r="L102">
        <v>667</v>
      </c>
      <c r="M102">
        <v>0</v>
      </c>
      <c r="N102" t="s">
        <v>527</v>
      </c>
      <c r="O102">
        <v>94</v>
      </c>
      <c r="P102" t="s">
        <v>528</v>
      </c>
      <c r="Q102">
        <v>0</v>
      </c>
      <c r="R102" t="s">
        <v>39</v>
      </c>
      <c r="S102" t="s">
        <v>39</v>
      </c>
      <c r="T102" t="s">
        <v>240</v>
      </c>
      <c r="U102" t="s">
        <v>241</v>
      </c>
      <c r="V102" t="s">
        <v>242</v>
      </c>
      <c r="X102" t="s">
        <v>97</v>
      </c>
      <c r="Y102" t="s">
        <v>98</v>
      </c>
      <c r="Z102" t="s">
        <v>79</v>
      </c>
      <c r="AB102" t="s">
        <v>47</v>
      </c>
    </row>
    <row r="103" spans="1:29" x14ac:dyDescent="0.3">
      <c r="A103" t="s">
        <v>529</v>
      </c>
      <c r="B103">
        <v>439</v>
      </c>
      <c r="C103">
        <v>1</v>
      </c>
      <c r="D103">
        <v>439</v>
      </c>
      <c r="E103">
        <v>100</v>
      </c>
      <c r="F103" t="s">
        <v>90</v>
      </c>
      <c r="G103" t="str">
        <f>HYPERLINK("http://www.ncbi.nlm.nih.gov/sites/entrez?db=nuccore&amp;cmd=search&amp;term=NR_156081.1", "NR_156081.1")</f>
        <v>NR_156081.1</v>
      </c>
      <c r="H103">
        <v>1411</v>
      </c>
      <c r="I103">
        <v>336</v>
      </c>
      <c r="J103">
        <v>774</v>
      </c>
      <c r="K103">
        <v>31.112686038270731</v>
      </c>
      <c r="L103">
        <v>717</v>
      </c>
      <c r="M103">
        <v>0</v>
      </c>
      <c r="N103" t="s">
        <v>432</v>
      </c>
      <c r="O103">
        <v>96</v>
      </c>
      <c r="P103" t="s">
        <v>356</v>
      </c>
      <c r="Q103">
        <v>0</v>
      </c>
      <c r="R103" t="s">
        <v>39</v>
      </c>
      <c r="S103" t="s">
        <v>39</v>
      </c>
      <c r="T103" t="s">
        <v>93</v>
      </c>
      <c r="U103" t="s">
        <v>94</v>
      </c>
      <c r="V103" t="s">
        <v>95</v>
      </c>
      <c r="W103" t="s">
        <v>96</v>
      </c>
      <c r="X103" t="s">
        <v>97</v>
      </c>
      <c r="Y103" t="s">
        <v>98</v>
      </c>
      <c r="Z103" t="s">
        <v>79</v>
      </c>
      <c r="AB103" t="s">
        <v>47</v>
      </c>
    </row>
    <row r="104" spans="1:29" x14ac:dyDescent="0.3">
      <c r="A104" t="s">
        <v>530</v>
      </c>
      <c r="B104">
        <v>439</v>
      </c>
      <c r="C104">
        <v>1</v>
      </c>
      <c r="D104">
        <v>434</v>
      </c>
      <c r="E104">
        <v>98.861047835990888</v>
      </c>
      <c r="F104" t="s">
        <v>531</v>
      </c>
      <c r="G104" t="str">
        <f>HYPERLINK("http://www.ncbi.nlm.nih.gov/sites/entrez?db=nuccore&amp;cmd=search&amp;term=NR_159296.1", "NR_159296.1")</f>
        <v>NR_159296.1</v>
      </c>
      <c r="H104">
        <v>1460</v>
      </c>
      <c r="I104">
        <v>335</v>
      </c>
      <c r="J104">
        <v>768</v>
      </c>
      <c r="K104">
        <v>29.726027397260271</v>
      </c>
      <c r="L104">
        <v>536</v>
      </c>
      <c r="M104">
        <v>4.0000000000000003E-152</v>
      </c>
      <c r="N104" t="s">
        <v>532</v>
      </c>
      <c r="O104">
        <v>88</v>
      </c>
      <c r="P104" t="s">
        <v>533</v>
      </c>
      <c r="Q104">
        <v>0</v>
      </c>
      <c r="R104" t="s">
        <v>39</v>
      </c>
      <c r="S104" t="s">
        <v>39</v>
      </c>
      <c r="T104" t="s">
        <v>534</v>
      </c>
      <c r="U104" t="s">
        <v>535</v>
      </c>
      <c r="V104" t="s">
        <v>536</v>
      </c>
      <c r="W104" t="s">
        <v>461</v>
      </c>
      <c r="X104" t="s">
        <v>97</v>
      </c>
      <c r="Y104" t="s">
        <v>98</v>
      </c>
      <c r="Z104" t="s">
        <v>79</v>
      </c>
      <c r="AB104" t="s">
        <v>47</v>
      </c>
    </row>
    <row r="105" spans="1:29" x14ac:dyDescent="0.3">
      <c r="A105" t="s">
        <v>537</v>
      </c>
      <c r="B105">
        <v>439</v>
      </c>
      <c r="C105">
        <v>1</v>
      </c>
      <c r="D105">
        <v>433</v>
      </c>
      <c r="E105">
        <v>98.633257403189063</v>
      </c>
      <c r="F105" t="s">
        <v>260</v>
      </c>
      <c r="G105" t="str">
        <f>HYPERLINK("http://www.ncbi.nlm.nih.gov/sites/entrez?db=nuccore&amp;cmd=search&amp;term=NR_144731.1", "NR_144731.1")</f>
        <v>NR_144731.1</v>
      </c>
      <c r="H105">
        <v>1495</v>
      </c>
      <c r="I105">
        <v>347</v>
      </c>
      <c r="J105">
        <v>778</v>
      </c>
      <c r="K105">
        <v>28.896321070234119</v>
      </c>
      <c r="L105">
        <v>693</v>
      </c>
      <c r="M105">
        <v>0</v>
      </c>
      <c r="N105" t="s">
        <v>538</v>
      </c>
      <c r="O105">
        <v>95</v>
      </c>
      <c r="P105" t="s">
        <v>539</v>
      </c>
      <c r="Q105">
        <v>0</v>
      </c>
      <c r="R105" t="s">
        <v>39</v>
      </c>
      <c r="S105" t="s">
        <v>39</v>
      </c>
      <c r="T105" t="s">
        <v>261</v>
      </c>
      <c r="U105" t="s">
        <v>262</v>
      </c>
      <c r="V105" t="s">
        <v>263</v>
      </c>
      <c r="W105" t="s">
        <v>96</v>
      </c>
      <c r="X105" t="s">
        <v>97</v>
      </c>
      <c r="Y105" t="s">
        <v>98</v>
      </c>
      <c r="Z105" t="s">
        <v>79</v>
      </c>
      <c r="AB105" t="s">
        <v>47</v>
      </c>
    </row>
    <row r="106" spans="1:29" x14ac:dyDescent="0.3">
      <c r="A106" t="s">
        <v>540</v>
      </c>
      <c r="B106">
        <v>439</v>
      </c>
      <c r="C106">
        <v>1</v>
      </c>
      <c r="D106">
        <v>433</v>
      </c>
      <c r="E106">
        <v>98.633257403189063</v>
      </c>
      <c r="F106" t="s">
        <v>129</v>
      </c>
      <c r="G106" t="str">
        <f>HYPERLINK("http://www.ncbi.nlm.nih.gov/sites/entrez?db=nuccore&amp;cmd=search&amp;term=NR_026493.1", "NR_026493.1")</f>
        <v>NR_026493.1</v>
      </c>
      <c r="H106">
        <v>1488</v>
      </c>
      <c r="I106">
        <v>338</v>
      </c>
      <c r="J106">
        <v>769</v>
      </c>
      <c r="K106">
        <v>29.032258064516132</v>
      </c>
      <c r="L106">
        <v>627</v>
      </c>
      <c r="M106">
        <v>2E-179</v>
      </c>
      <c r="N106" t="s">
        <v>541</v>
      </c>
      <c r="O106">
        <v>92</v>
      </c>
      <c r="P106" t="s">
        <v>485</v>
      </c>
      <c r="Q106">
        <v>0</v>
      </c>
      <c r="R106" t="s">
        <v>39</v>
      </c>
      <c r="S106" t="s">
        <v>39</v>
      </c>
      <c r="T106" t="s">
        <v>132</v>
      </c>
      <c r="U106" t="s">
        <v>133</v>
      </c>
      <c r="V106" t="s">
        <v>134</v>
      </c>
      <c r="W106" t="s">
        <v>96</v>
      </c>
      <c r="X106" t="s">
        <v>97</v>
      </c>
      <c r="Y106" t="s">
        <v>98</v>
      </c>
      <c r="Z106" t="s">
        <v>79</v>
      </c>
      <c r="AB106" t="s">
        <v>47</v>
      </c>
    </row>
    <row r="107" spans="1:29" x14ac:dyDescent="0.3">
      <c r="A107" t="s">
        <v>542</v>
      </c>
      <c r="B107">
        <v>439</v>
      </c>
      <c r="C107">
        <v>1</v>
      </c>
      <c r="D107">
        <v>439</v>
      </c>
      <c r="E107">
        <v>100</v>
      </c>
      <c r="F107" t="s">
        <v>260</v>
      </c>
      <c r="G107" t="str">
        <f>HYPERLINK("http://www.ncbi.nlm.nih.gov/sites/entrez?db=nuccore&amp;cmd=search&amp;term=NR_144731.1", "NR_144731.1")</f>
        <v>NR_144731.1</v>
      </c>
      <c r="H107">
        <v>1495</v>
      </c>
      <c r="I107">
        <v>347</v>
      </c>
      <c r="J107">
        <v>783</v>
      </c>
      <c r="K107">
        <v>29.23076923076923</v>
      </c>
      <c r="L107">
        <v>665</v>
      </c>
      <c r="M107">
        <v>0</v>
      </c>
      <c r="N107" t="s">
        <v>543</v>
      </c>
      <c r="O107">
        <v>94</v>
      </c>
      <c r="P107" t="s">
        <v>544</v>
      </c>
      <c r="Q107">
        <v>1</v>
      </c>
      <c r="R107" t="s">
        <v>39</v>
      </c>
      <c r="S107" t="s">
        <v>39</v>
      </c>
      <c r="T107" t="s">
        <v>261</v>
      </c>
      <c r="U107" t="s">
        <v>262</v>
      </c>
      <c r="V107" t="s">
        <v>263</v>
      </c>
      <c r="W107" t="s">
        <v>96</v>
      </c>
      <c r="X107" t="s">
        <v>97</v>
      </c>
      <c r="Y107" t="s">
        <v>98</v>
      </c>
      <c r="Z107" t="s">
        <v>79</v>
      </c>
      <c r="AB107" t="s">
        <v>47</v>
      </c>
    </row>
    <row r="108" spans="1:29" x14ac:dyDescent="0.3">
      <c r="A108" t="s">
        <v>545</v>
      </c>
      <c r="B108">
        <v>439</v>
      </c>
      <c r="C108">
        <v>1</v>
      </c>
      <c r="D108">
        <v>439</v>
      </c>
      <c r="E108">
        <v>100</v>
      </c>
      <c r="F108" t="s">
        <v>265</v>
      </c>
      <c r="G108" t="str">
        <f>HYPERLINK("http://www.ncbi.nlm.nih.gov/sites/entrez?db=nuccore&amp;cmd=search&amp;term=NR_036800.1", "NR_036800.1")</f>
        <v>NR_036800.1</v>
      </c>
      <c r="H108">
        <v>1481</v>
      </c>
      <c r="I108">
        <v>326</v>
      </c>
      <c r="J108">
        <v>764</v>
      </c>
      <c r="K108">
        <v>29.642133693450369</v>
      </c>
      <c r="L108">
        <v>684</v>
      </c>
      <c r="M108">
        <v>0</v>
      </c>
      <c r="N108" t="s">
        <v>546</v>
      </c>
      <c r="O108">
        <v>94</v>
      </c>
      <c r="P108" t="s">
        <v>356</v>
      </c>
      <c r="Q108">
        <v>0</v>
      </c>
      <c r="R108" t="s">
        <v>39</v>
      </c>
      <c r="S108" t="s">
        <v>39</v>
      </c>
      <c r="T108" t="s">
        <v>267</v>
      </c>
      <c r="U108" t="s">
        <v>268</v>
      </c>
      <c r="V108" t="s">
        <v>269</v>
      </c>
      <c r="W108" t="s">
        <v>96</v>
      </c>
      <c r="X108" t="s">
        <v>97</v>
      </c>
      <c r="Y108" t="s">
        <v>98</v>
      </c>
      <c r="Z108" t="s">
        <v>79</v>
      </c>
      <c r="AB108" t="s">
        <v>47</v>
      </c>
    </row>
    <row r="109" spans="1:29" x14ac:dyDescent="0.3">
      <c r="A109" t="s">
        <v>547</v>
      </c>
      <c r="B109">
        <v>439</v>
      </c>
      <c r="C109">
        <v>1</v>
      </c>
      <c r="D109">
        <v>435</v>
      </c>
      <c r="E109">
        <v>99.088838268792713</v>
      </c>
      <c r="F109" t="s">
        <v>121</v>
      </c>
      <c r="G109" t="str">
        <f>HYPERLINK("http://www.ncbi.nlm.nih.gov/sites/entrez?db=nuccore&amp;cmd=search&amp;term=NR_074629.1", "NR_074629.1")</f>
        <v>NR_074629.1</v>
      </c>
      <c r="H109">
        <v>1521</v>
      </c>
      <c r="I109">
        <v>341</v>
      </c>
      <c r="J109">
        <v>775</v>
      </c>
      <c r="K109">
        <v>28.599605522682449</v>
      </c>
      <c r="L109">
        <v>566</v>
      </c>
      <c r="M109">
        <v>4.0000000000000001E-161</v>
      </c>
      <c r="N109" t="s">
        <v>548</v>
      </c>
      <c r="O109">
        <v>90</v>
      </c>
      <c r="P109" t="s">
        <v>549</v>
      </c>
      <c r="Q109">
        <v>1</v>
      </c>
      <c r="R109" t="s">
        <v>39</v>
      </c>
      <c r="S109" t="s">
        <v>39</v>
      </c>
      <c r="T109" t="s">
        <v>124</v>
      </c>
      <c r="U109" t="s">
        <v>125</v>
      </c>
      <c r="V109" t="s">
        <v>126</v>
      </c>
      <c r="W109" t="s">
        <v>127</v>
      </c>
      <c r="X109" t="s">
        <v>97</v>
      </c>
      <c r="Y109" t="s">
        <v>98</v>
      </c>
      <c r="Z109" t="s">
        <v>79</v>
      </c>
      <c r="AB109" t="s">
        <v>47</v>
      </c>
    </row>
    <row r="110" spans="1:29" x14ac:dyDescent="0.3">
      <c r="A110" t="s">
        <v>550</v>
      </c>
      <c r="B110">
        <v>439</v>
      </c>
      <c r="C110">
        <v>1</v>
      </c>
      <c r="D110">
        <v>439</v>
      </c>
      <c r="E110">
        <v>100</v>
      </c>
      <c r="F110" t="s">
        <v>551</v>
      </c>
      <c r="G110" t="str">
        <f>HYPERLINK("http://www.ncbi.nlm.nih.gov/sites/entrez?db=nuccore&amp;cmd=search&amp;term=NR_026103.1", "NR_026103.1")</f>
        <v>NR_026103.1</v>
      </c>
      <c r="H110">
        <v>1489</v>
      </c>
      <c r="I110">
        <v>316</v>
      </c>
      <c r="J110">
        <v>754</v>
      </c>
      <c r="K110">
        <v>29.48287441235728</v>
      </c>
      <c r="L110">
        <v>645</v>
      </c>
      <c r="M110">
        <v>0</v>
      </c>
      <c r="N110" t="s">
        <v>552</v>
      </c>
      <c r="O110">
        <v>93</v>
      </c>
      <c r="P110" t="s">
        <v>364</v>
      </c>
      <c r="Q110">
        <v>0</v>
      </c>
      <c r="R110" t="s">
        <v>39</v>
      </c>
      <c r="S110" t="s">
        <v>39</v>
      </c>
      <c r="T110" t="s">
        <v>553</v>
      </c>
      <c r="U110" t="s">
        <v>554</v>
      </c>
      <c r="V110" t="s">
        <v>134</v>
      </c>
      <c r="W110" t="s">
        <v>96</v>
      </c>
      <c r="X110" t="s">
        <v>97</v>
      </c>
      <c r="Y110" t="s">
        <v>98</v>
      </c>
      <c r="Z110" t="s">
        <v>79</v>
      </c>
      <c r="AB110" t="s">
        <v>47</v>
      </c>
    </row>
    <row r="111" spans="1:29" x14ac:dyDescent="0.3">
      <c r="A111" t="s">
        <v>555</v>
      </c>
      <c r="B111">
        <v>439</v>
      </c>
      <c r="C111">
        <v>1</v>
      </c>
      <c r="D111">
        <v>439</v>
      </c>
      <c r="E111">
        <v>100</v>
      </c>
      <c r="F111" t="s">
        <v>150</v>
      </c>
      <c r="G111" t="str">
        <f>HYPERLINK("http://www.ncbi.nlm.nih.gov/sites/entrez?db=nuccore&amp;cmd=search&amp;term=NR_102852.1", "NR_102852.1")</f>
        <v>NR_102852.1</v>
      </c>
      <c r="H111">
        <v>1519</v>
      </c>
      <c r="I111">
        <v>348</v>
      </c>
      <c r="J111">
        <v>784</v>
      </c>
      <c r="K111">
        <v>28.768926925608952</v>
      </c>
      <c r="L111">
        <v>676</v>
      </c>
      <c r="M111">
        <v>0</v>
      </c>
      <c r="N111" t="s">
        <v>556</v>
      </c>
      <c r="O111">
        <v>94</v>
      </c>
      <c r="P111" t="s">
        <v>557</v>
      </c>
      <c r="Q111">
        <v>0</v>
      </c>
      <c r="R111" t="s">
        <v>39</v>
      </c>
      <c r="S111" t="s">
        <v>39</v>
      </c>
      <c r="T111" t="s">
        <v>153</v>
      </c>
      <c r="U111" t="s">
        <v>154</v>
      </c>
      <c r="V111" t="s">
        <v>134</v>
      </c>
      <c r="W111" t="s">
        <v>96</v>
      </c>
      <c r="X111" t="s">
        <v>97</v>
      </c>
      <c r="Y111" t="s">
        <v>98</v>
      </c>
      <c r="Z111" t="s">
        <v>79</v>
      </c>
      <c r="AB111" t="s">
        <v>47</v>
      </c>
    </row>
    <row r="112" spans="1:29" x14ac:dyDescent="0.3">
      <c r="A112" t="s">
        <v>558</v>
      </c>
      <c r="B112">
        <v>439</v>
      </c>
      <c r="C112">
        <v>1</v>
      </c>
      <c r="D112">
        <v>439</v>
      </c>
      <c r="E112">
        <v>100</v>
      </c>
      <c r="F112" t="s">
        <v>559</v>
      </c>
      <c r="G112" t="str">
        <f>HYPERLINK("http://www.ncbi.nlm.nih.gov/sites/entrez?db=nuccore&amp;cmd=search&amp;term=NR_125628.1", "NR_125628.1")</f>
        <v>NR_125628.1</v>
      </c>
      <c r="H112">
        <v>1499</v>
      </c>
      <c r="I112">
        <v>336</v>
      </c>
      <c r="J112">
        <v>774</v>
      </c>
      <c r="K112">
        <v>29.286190793862581</v>
      </c>
      <c r="L112">
        <v>379</v>
      </c>
      <c r="M112">
        <v>6.0000000000000002E-105</v>
      </c>
      <c r="N112" t="s">
        <v>560</v>
      </c>
      <c r="O112">
        <v>82</v>
      </c>
      <c r="P112" t="s">
        <v>561</v>
      </c>
      <c r="Q112">
        <v>2</v>
      </c>
      <c r="R112" t="s">
        <v>39</v>
      </c>
      <c r="S112" t="s">
        <v>39</v>
      </c>
      <c r="T112" t="s">
        <v>562</v>
      </c>
      <c r="AC112" t="s">
        <v>563</v>
      </c>
    </row>
    <row r="113" spans="1:29" x14ac:dyDescent="0.3">
      <c r="A113" t="s">
        <v>564</v>
      </c>
      <c r="B113">
        <v>439</v>
      </c>
      <c r="C113">
        <v>1</v>
      </c>
      <c r="D113">
        <v>439</v>
      </c>
      <c r="E113">
        <v>100</v>
      </c>
      <c r="F113" t="s">
        <v>385</v>
      </c>
      <c r="G113" t="str">
        <f>HYPERLINK("http://www.ncbi.nlm.nih.gov/sites/entrez?db=nuccore&amp;cmd=search&amp;term=NR_117905.1", "NR_117905.1")</f>
        <v>NR_117905.1</v>
      </c>
      <c r="H113">
        <v>1376</v>
      </c>
      <c r="I113">
        <v>286</v>
      </c>
      <c r="J113">
        <v>724</v>
      </c>
      <c r="K113">
        <v>31.904069767441861</v>
      </c>
      <c r="L113">
        <v>678</v>
      </c>
      <c r="M113">
        <v>0</v>
      </c>
      <c r="N113" t="s">
        <v>565</v>
      </c>
      <c r="O113">
        <v>94</v>
      </c>
      <c r="P113" t="s">
        <v>356</v>
      </c>
      <c r="Q113">
        <v>0</v>
      </c>
      <c r="R113" t="s">
        <v>39</v>
      </c>
      <c r="S113" t="s">
        <v>39</v>
      </c>
      <c r="T113" t="s">
        <v>387</v>
      </c>
      <c r="U113" t="s">
        <v>388</v>
      </c>
      <c r="V113" t="s">
        <v>389</v>
      </c>
      <c r="W113" t="s">
        <v>96</v>
      </c>
      <c r="X113" t="s">
        <v>97</v>
      </c>
      <c r="Y113" t="s">
        <v>98</v>
      </c>
      <c r="Z113" t="s">
        <v>79</v>
      </c>
      <c r="AB113" t="s">
        <v>47</v>
      </c>
    </row>
    <row r="114" spans="1:29" x14ac:dyDescent="0.3">
      <c r="A114" t="s">
        <v>566</v>
      </c>
      <c r="B114">
        <v>439</v>
      </c>
      <c r="C114">
        <v>1</v>
      </c>
      <c r="D114">
        <v>439</v>
      </c>
      <c r="E114">
        <v>100</v>
      </c>
      <c r="F114" t="s">
        <v>115</v>
      </c>
      <c r="G114" t="str">
        <f>HYPERLINK("http://www.ncbi.nlm.nih.gov/sites/entrez?db=nuccore&amp;cmd=search&amp;term=NR_151894.1", "NR_151894.1")</f>
        <v>NR_151894.1</v>
      </c>
      <c r="H114">
        <v>1479</v>
      </c>
      <c r="I114">
        <v>335</v>
      </c>
      <c r="J114">
        <v>773</v>
      </c>
      <c r="K114">
        <v>29.682217714672081</v>
      </c>
      <c r="L114">
        <v>689</v>
      </c>
      <c r="M114">
        <v>0</v>
      </c>
      <c r="N114" t="s">
        <v>427</v>
      </c>
      <c r="O114">
        <v>94</v>
      </c>
      <c r="P114" t="s">
        <v>356</v>
      </c>
      <c r="Q114">
        <v>0</v>
      </c>
      <c r="R114" t="s">
        <v>39</v>
      </c>
      <c r="S114" t="s">
        <v>39</v>
      </c>
      <c r="T114" t="s">
        <v>117</v>
      </c>
      <c r="U114" t="s">
        <v>118</v>
      </c>
      <c r="V114" t="s">
        <v>119</v>
      </c>
      <c r="W114" t="s">
        <v>96</v>
      </c>
      <c r="X114" t="s">
        <v>97</v>
      </c>
      <c r="Y114" t="s">
        <v>98</v>
      </c>
      <c r="Z114" t="s">
        <v>79</v>
      </c>
      <c r="AB114" t="s">
        <v>47</v>
      </c>
    </row>
    <row r="115" spans="1:29" x14ac:dyDescent="0.3">
      <c r="A115" t="s">
        <v>567</v>
      </c>
      <c r="B115">
        <v>439</v>
      </c>
      <c r="C115">
        <v>1</v>
      </c>
      <c r="D115">
        <v>439</v>
      </c>
      <c r="E115">
        <v>100</v>
      </c>
      <c r="F115" t="s">
        <v>90</v>
      </c>
      <c r="G115" t="str">
        <f>HYPERLINK("http://www.ncbi.nlm.nih.gov/sites/entrez?db=nuccore&amp;cmd=search&amp;term=NR_156080.1", "NR_156080.1")</f>
        <v>NR_156080.1</v>
      </c>
      <c r="H115">
        <v>1410</v>
      </c>
      <c r="I115">
        <v>336</v>
      </c>
      <c r="J115">
        <v>774</v>
      </c>
      <c r="K115">
        <v>31.134751773049651</v>
      </c>
      <c r="L115">
        <v>684</v>
      </c>
      <c r="M115">
        <v>0</v>
      </c>
      <c r="N115" t="s">
        <v>546</v>
      </c>
      <c r="O115">
        <v>94</v>
      </c>
      <c r="P115" t="s">
        <v>356</v>
      </c>
      <c r="Q115">
        <v>0</v>
      </c>
      <c r="R115" t="s">
        <v>39</v>
      </c>
      <c r="S115" t="s">
        <v>39</v>
      </c>
      <c r="T115" t="s">
        <v>93</v>
      </c>
      <c r="U115" t="s">
        <v>94</v>
      </c>
      <c r="V115" t="s">
        <v>95</v>
      </c>
      <c r="W115" t="s">
        <v>96</v>
      </c>
      <c r="X115" t="s">
        <v>97</v>
      </c>
      <c r="Y115" t="s">
        <v>98</v>
      </c>
      <c r="Z115" t="s">
        <v>79</v>
      </c>
      <c r="AB115" t="s">
        <v>47</v>
      </c>
    </row>
    <row r="116" spans="1:29" x14ac:dyDescent="0.3">
      <c r="A116" t="s">
        <v>568</v>
      </c>
      <c r="B116">
        <v>439</v>
      </c>
      <c r="C116">
        <v>1</v>
      </c>
      <c r="D116">
        <v>439</v>
      </c>
      <c r="E116">
        <v>100</v>
      </c>
      <c r="F116" t="s">
        <v>385</v>
      </c>
      <c r="G116" t="str">
        <f>HYPERLINK("http://www.ncbi.nlm.nih.gov/sites/entrez?db=nuccore&amp;cmd=search&amp;term=NR_117905.1", "NR_117905.1")</f>
        <v>NR_117905.1</v>
      </c>
      <c r="H116">
        <v>1376</v>
      </c>
      <c r="I116">
        <v>286</v>
      </c>
      <c r="J116">
        <v>723</v>
      </c>
      <c r="K116">
        <v>31.831395348837209</v>
      </c>
      <c r="L116">
        <v>627</v>
      </c>
      <c r="M116">
        <v>2E-179</v>
      </c>
      <c r="N116" t="s">
        <v>569</v>
      </c>
      <c r="O116">
        <v>92</v>
      </c>
      <c r="P116" t="s">
        <v>214</v>
      </c>
      <c r="Q116">
        <v>0</v>
      </c>
      <c r="R116" t="s">
        <v>39</v>
      </c>
      <c r="S116" t="s">
        <v>39</v>
      </c>
      <c r="T116" t="s">
        <v>387</v>
      </c>
      <c r="U116" t="s">
        <v>388</v>
      </c>
      <c r="V116" t="s">
        <v>389</v>
      </c>
      <c r="W116" t="s">
        <v>96</v>
      </c>
      <c r="X116" t="s">
        <v>97</v>
      </c>
      <c r="Y116" t="s">
        <v>98</v>
      </c>
      <c r="Z116" t="s">
        <v>79</v>
      </c>
      <c r="AB116" t="s">
        <v>47</v>
      </c>
    </row>
    <row r="117" spans="1:29" x14ac:dyDescent="0.3">
      <c r="A117" t="s">
        <v>570</v>
      </c>
      <c r="B117">
        <v>439</v>
      </c>
      <c r="C117">
        <v>1</v>
      </c>
      <c r="D117">
        <v>434</v>
      </c>
      <c r="E117">
        <v>98.861047835990888</v>
      </c>
      <c r="F117" t="s">
        <v>571</v>
      </c>
      <c r="G117" t="str">
        <f>HYPERLINK("http://www.ncbi.nlm.nih.gov/sites/entrez?db=nuccore&amp;cmd=search&amp;term=NR_029167.1", "NR_029167.1")</f>
        <v>NR_029167.1</v>
      </c>
      <c r="H117">
        <v>1446</v>
      </c>
      <c r="I117">
        <v>327</v>
      </c>
      <c r="J117">
        <v>764</v>
      </c>
      <c r="K117">
        <v>30.290456431535269</v>
      </c>
      <c r="L117">
        <v>603</v>
      </c>
      <c r="M117">
        <v>2.9999999999999998E-172</v>
      </c>
      <c r="N117" t="s">
        <v>572</v>
      </c>
      <c r="O117">
        <v>91</v>
      </c>
      <c r="P117" t="s">
        <v>573</v>
      </c>
      <c r="Q117">
        <v>0</v>
      </c>
      <c r="R117" t="s">
        <v>39</v>
      </c>
      <c r="S117" t="s">
        <v>39</v>
      </c>
      <c r="T117" t="s">
        <v>574</v>
      </c>
      <c r="U117" t="s">
        <v>575</v>
      </c>
      <c r="V117" t="s">
        <v>576</v>
      </c>
      <c r="W117" t="s">
        <v>577</v>
      </c>
      <c r="X117" t="s">
        <v>578</v>
      </c>
      <c r="Y117" t="s">
        <v>579</v>
      </c>
      <c r="Z117" t="s">
        <v>580</v>
      </c>
      <c r="AB117" t="s">
        <v>47</v>
      </c>
    </row>
    <row r="118" spans="1:29" x14ac:dyDescent="0.3">
      <c r="A118" t="s">
        <v>581</v>
      </c>
      <c r="B118">
        <v>439</v>
      </c>
      <c r="C118">
        <v>1</v>
      </c>
      <c r="D118">
        <v>435</v>
      </c>
      <c r="E118">
        <v>99.088838268792713</v>
      </c>
      <c r="F118" t="s">
        <v>582</v>
      </c>
      <c r="G118" t="str">
        <f>HYPERLINK("http://www.ncbi.nlm.nih.gov/sites/entrez?db=nuccore&amp;cmd=search&amp;term=NR_025025.1", "NR_025025.1")</f>
        <v>NR_025025.1</v>
      </c>
      <c r="H118">
        <v>1491</v>
      </c>
      <c r="I118">
        <v>332</v>
      </c>
      <c r="J118">
        <v>764</v>
      </c>
      <c r="K118">
        <v>29.040912139503689</v>
      </c>
      <c r="L118">
        <v>658</v>
      </c>
      <c r="M118">
        <v>0</v>
      </c>
      <c r="N118" t="s">
        <v>583</v>
      </c>
      <c r="O118">
        <v>93</v>
      </c>
      <c r="P118" t="s">
        <v>584</v>
      </c>
      <c r="Q118">
        <v>0</v>
      </c>
      <c r="R118" t="s">
        <v>39</v>
      </c>
      <c r="S118" t="s">
        <v>39</v>
      </c>
      <c r="T118" t="s">
        <v>585</v>
      </c>
      <c r="U118" t="s">
        <v>586</v>
      </c>
      <c r="V118" t="s">
        <v>587</v>
      </c>
      <c r="W118" t="s">
        <v>106</v>
      </c>
      <c r="X118" t="s">
        <v>97</v>
      </c>
      <c r="Y118" t="s">
        <v>98</v>
      </c>
      <c r="Z118" t="s">
        <v>79</v>
      </c>
      <c r="AB118" t="s">
        <v>47</v>
      </c>
    </row>
    <row r="119" spans="1:29" x14ac:dyDescent="0.3">
      <c r="A119" t="s">
        <v>588</v>
      </c>
      <c r="B119">
        <v>439</v>
      </c>
      <c r="C119">
        <v>1</v>
      </c>
      <c r="D119">
        <v>435</v>
      </c>
      <c r="E119">
        <v>99.088838268792713</v>
      </c>
      <c r="F119" t="s">
        <v>589</v>
      </c>
      <c r="G119" t="str">
        <f>HYPERLINK("http://www.ncbi.nlm.nih.gov/sites/entrez?db=nuccore&amp;cmd=search&amp;term=NR_118554.1", "NR_118554.1")</f>
        <v>NR_118554.1</v>
      </c>
      <c r="H119">
        <v>1475</v>
      </c>
      <c r="I119">
        <v>329</v>
      </c>
      <c r="J119">
        <v>763</v>
      </c>
      <c r="K119">
        <v>29.49152542372882</v>
      </c>
      <c r="L119">
        <v>726</v>
      </c>
      <c r="M119">
        <v>0</v>
      </c>
      <c r="N119" t="s">
        <v>590</v>
      </c>
      <c r="O119">
        <v>96</v>
      </c>
      <c r="P119" t="s">
        <v>372</v>
      </c>
      <c r="Q119">
        <v>0</v>
      </c>
      <c r="R119" t="s">
        <v>39</v>
      </c>
      <c r="S119" t="s">
        <v>39</v>
      </c>
      <c r="T119" t="s">
        <v>591</v>
      </c>
      <c r="U119" t="s">
        <v>592</v>
      </c>
      <c r="V119" t="s">
        <v>593</v>
      </c>
      <c r="X119" t="s">
        <v>97</v>
      </c>
      <c r="Y119" t="s">
        <v>98</v>
      </c>
      <c r="Z119" t="s">
        <v>79</v>
      </c>
      <c r="AB119" t="s">
        <v>47</v>
      </c>
    </row>
    <row r="120" spans="1:29" x14ac:dyDescent="0.3">
      <c r="A120" t="s">
        <v>594</v>
      </c>
      <c r="B120">
        <v>439</v>
      </c>
      <c r="C120">
        <v>1</v>
      </c>
      <c r="D120">
        <v>439</v>
      </c>
      <c r="E120">
        <v>100</v>
      </c>
      <c r="F120" t="s">
        <v>595</v>
      </c>
      <c r="G120" t="str">
        <f>HYPERLINK("http://www.ncbi.nlm.nih.gov/sites/entrez?db=nuccore&amp;cmd=search&amp;term=NR_044645.2", "NR_044645.2")</f>
        <v>NR_044645.2</v>
      </c>
      <c r="H120">
        <v>1479</v>
      </c>
      <c r="I120">
        <v>355</v>
      </c>
      <c r="J120">
        <v>793</v>
      </c>
      <c r="K120">
        <v>29.682217714672081</v>
      </c>
      <c r="L120">
        <v>713</v>
      </c>
      <c r="M120">
        <v>0</v>
      </c>
      <c r="N120" t="s">
        <v>491</v>
      </c>
      <c r="O120">
        <v>95</v>
      </c>
      <c r="P120" t="s">
        <v>356</v>
      </c>
      <c r="Q120">
        <v>0</v>
      </c>
      <c r="R120" t="s">
        <v>39</v>
      </c>
      <c r="S120" t="s">
        <v>39</v>
      </c>
      <c r="T120" t="s">
        <v>596</v>
      </c>
      <c r="U120" t="s">
        <v>597</v>
      </c>
      <c r="V120" t="s">
        <v>598</v>
      </c>
      <c r="W120" t="s">
        <v>96</v>
      </c>
      <c r="X120" t="s">
        <v>97</v>
      </c>
      <c r="Y120" t="s">
        <v>98</v>
      </c>
      <c r="Z120" t="s">
        <v>79</v>
      </c>
      <c r="AB120" t="s">
        <v>47</v>
      </c>
    </row>
    <row r="121" spans="1:29" x14ac:dyDescent="0.3">
      <c r="A121" t="s">
        <v>599</v>
      </c>
      <c r="B121">
        <v>439</v>
      </c>
      <c r="C121">
        <v>1</v>
      </c>
      <c r="D121">
        <v>433</v>
      </c>
      <c r="E121">
        <v>98.633257403189063</v>
      </c>
      <c r="F121" t="s">
        <v>289</v>
      </c>
      <c r="G121" t="str">
        <f>HYPERLINK("http://www.ncbi.nlm.nih.gov/sites/entrez?db=nuccore&amp;cmd=search&amp;term=NR_147396.1", "NR_147396.1")</f>
        <v>NR_147396.1</v>
      </c>
      <c r="H121">
        <v>1453</v>
      </c>
      <c r="I121">
        <v>328</v>
      </c>
      <c r="J121">
        <v>759</v>
      </c>
      <c r="K121">
        <v>29.731589814177561</v>
      </c>
      <c r="L121">
        <v>682</v>
      </c>
      <c r="M121">
        <v>0</v>
      </c>
      <c r="N121" t="s">
        <v>500</v>
      </c>
      <c r="O121">
        <v>95</v>
      </c>
      <c r="P121" t="s">
        <v>485</v>
      </c>
      <c r="Q121">
        <v>0</v>
      </c>
      <c r="R121" t="s">
        <v>39</v>
      </c>
      <c r="S121" t="s">
        <v>39</v>
      </c>
      <c r="T121" t="s">
        <v>291</v>
      </c>
      <c r="U121" t="s">
        <v>292</v>
      </c>
      <c r="V121" t="s">
        <v>134</v>
      </c>
      <c r="W121" t="s">
        <v>96</v>
      </c>
      <c r="X121" t="s">
        <v>97</v>
      </c>
      <c r="Y121" t="s">
        <v>98</v>
      </c>
      <c r="Z121" t="s">
        <v>79</v>
      </c>
      <c r="AB121" t="s">
        <v>47</v>
      </c>
    </row>
    <row r="122" spans="1:29" x14ac:dyDescent="0.3">
      <c r="A122" t="s">
        <v>600</v>
      </c>
      <c r="B122">
        <v>439</v>
      </c>
      <c r="C122">
        <v>1</v>
      </c>
      <c r="D122">
        <v>439</v>
      </c>
      <c r="E122">
        <v>100</v>
      </c>
      <c r="F122" t="s">
        <v>601</v>
      </c>
      <c r="G122" t="str">
        <f>HYPERLINK("http://www.ncbi.nlm.nih.gov/sites/entrez?db=nuccore&amp;cmd=search&amp;term=NR_125677.1", "NR_125677.1")</f>
        <v>NR_125677.1</v>
      </c>
      <c r="H122">
        <v>1480</v>
      </c>
      <c r="I122">
        <v>346</v>
      </c>
      <c r="J122">
        <v>783</v>
      </c>
      <c r="K122">
        <v>29.594594594594589</v>
      </c>
      <c r="L122">
        <v>488</v>
      </c>
      <c r="M122">
        <v>9.9999999999999998E-138</v>
      </c>
      <c r="N122" t="s">
        <v>602</v>
      </c>
      <c r="O122">
        <v>86</v>
      </c>
      <c r="P122" t="s">
        <v>603</v>
      </c>
      <c r="Q122">
        <v>2</v>
      </c>
      <c r="R122" t="s">
        <v>39</v>
      </c>
      <c r="S122" t="s">
        <v>39</v>
      </c>
      <c r="T122" t="s">
        <v>604</v>
      </c>
      <c r="U122" t="s">
        <v>605</v>
      </c>
      <c r="V122" t="s">
        <v>606</v>
      </c>
      <c r="W122" t="s">
        <v>607</v>
      </c>
      <c r="X122" t="s">
        <v>97</v>
      </c>
      <c r="Y122" t="s">
        <v>98</v>
      </c>
      <c r="Z122" t="s">
        <v>79</v>
      </c>
      <c r="AB122" t="s">
        <v>47</v>
      </c>
    </row>
    <row r="123" spans="1:29" x14ac:dyDescent="0.3">
      <c r="A123" t="s">
        <v>608</v>
      </c>
      <c r="B123">
        <v>439</v>
      </c>
      <c r="C123">
        <v>1</v>
      </c>
      <c r="D123">
        <v>439</v>
      </c>
      <c r="E123">
        <v>100</v>
      </c>
      <c r="F123" t="s">
        <v>108</v>
      </c>
      <c r="G123" t="str">
        <f>HYPERLINK("http://www.ncbi.nlm.nih.gov/sites/entrez?db=nuccore&amp;cmd=search&amp;term=NR_159227.1", "NR_159227.1")</f>
        <v>NR_159227.1</v>
      </c>
      <c r="H123">
        <v>1493</v>
      </c>
      <c r="I123">
        <v>351</v>
      </c>
      <c r="J123">
        <v>789</v>
      </c>
      <c r="K123">
        <v>29.403884795713331</v>
      </c>
      <c r="L123">
        <v>723</v>
      </c>
      <c r="M123">
        <v>0</v>
      </c>
      <c r="N123" t="s">
        <v>609</v>
      </c>
      <c r="O123">
        <v>96</v>
      </c>
      <c r="P123" t="s">
        <v>356</v>
      </c>
      <c r="Q123">
        <v>0</v>
      </c>
      <c r="R123" t="s">
        <v>39</v>
      </c>
      <c r="S123" t="s">
        <v>39</v>
      </c>
      <c r="T123" t="s">
        <v>111</v>
      </c>
      <c r="U123" t="s">
        <v>112</v>
      </c>
      <c r="V123" t="s">
        <v>113</v>
      </c>
      <c r="X123" t="s">
        <v>97</v>
      </c>
      <c r="Y123" t="s">
        <v>98</v>
      </c>
      <c r="Z123" t="s">
        <v>79</v>
      </c>
      <c r="AB123" t="s">
        <v>47</v>
      </c>
    </row>
    <row r="124" spans="1:29" x14ac:dyDescent="0.3">
      <c r="A124" t="s">
        <v>610</v>
      </c>
      <c r="B124">
        <v>439</v>
      </c>
      <c r="C124">
        <v>159</v>
      </c>
      <c r="D124">
        <v>439</v>
      </c>
      <c r="E124">
        <v>64.009111617312072</v>
      </c>
      <c r="F124" t="s">
        <v>218</v>
      </c>
      <c r="G124" t="str">
        <f>HYPERLINK("http://www.ncbi.nlm.nih.gov/sites/entrez?db=nuccore&amp;cmd=search&amp;term=NR_042896.1", "NR_042896.1")</f>
        <v>NR_042896.1</v>
      </c>
      <c r="H124">
        <v>1471</v>
      </c>
      <c r="I124">
        <v>479</v>
      </c>
      <c r="J124">
        <v>759</v>
      </c>
      <c r="K124">
        <v>19.10265125764786</v>
      </c>
      <c r="L124">
        <v>520</v>
      </c>
      <c r="M124">
        <v>3.9999999999999999E-147</v>
      </c>
      <c r="N124" t="s">
        <v>611</v>
      </c>
      <c r="O124">
        <v>100</v>
      </c>
      <c r="P124" t="s">
        <v>612</v>
      </c>
      <c r="Q124">
        <v>0</v>
      </c>
      <c r="R124" t="s">
        <v>39</v>
      </c>
      <c r="S124" t="s">
        <v>39</v>
      </c>
      <c r="T124" t="s">
        <v>562</v>
      </c>
      <c r="AC124" t="s">
        <v>563</v>
      </c>
    </row>
    <row r="125" spans="1:29" x14ac:dyDescent="0.3">
      <c r="A125" t="s">
        <v>613</v>
      </c>
      <c r="B125">
        <v>439</v>
      </c>
      <c r="C125">
        <v>1</v>
      </c>
      <c r="D125">
        <v>439</v>
      </c>
      <c r="E125">
        <v>100</v>
      </c>
      <c r="F125" t="s">
        <v>614</v>
      </c>
      <c r="G125" t="str">
        <f>HYPERLINK("http://www.ncbi.nlm.nih.gov/sites/entrez?db=nuccore&amp;cmd=search&amp;term=NR_028785.1", "NR_028785.1")</f>
        <v>NR_028785.1</v>
      </c>
      <c r="H125">
        <v>1529</v>
      </c>
      <c r="I125">
        <v>351</v>
      </c>
      <c r="J125">
        <v>788</v>
      </c>
      <c r="K125">
        <v>28.64617396991498</v>
      </c>
      <c r="L125">
        <v>627</v>
      </c>
      <c r="M125">
        <v>2E-179</v>
      </c>
      <c r="N125" t="s">
        <v>509</v>
      </c>
      <c r="O125">
        <v>92</v>
      </c>
      <c r="P125" t="s">
        <v>615</v>
      </c>
      <c r="Q125">
        <v>0</v>
      </c>
      <c r="R125" t="s">
        <v>39</v>
      </c>
      <c r="S125" t="s">
        <v>39</v>
      </c>
      <c r="T125" t="s">
        <v>616</v>
      </c>
      <c r="U125" t="s">
        <v>617</v>
      </c>
      <c r="V125" t="s">
        <v>134</v>
      </c>
      <c r="W125" t="s">
        <v>96</v>
      </c>
      <c r="X125" t="s">
        <v>97</v>
      </c>
      <c r="Y125" t="s">
        <v>98</v>
      </c>
      <c r="Z125" t="s">
        <v>79</v>
      </c>
      <c r="AB125" t="s">
        <v>47</v>
      </c>
    </row>
    <row r="126" spans="1:29" x14ac:dyDescent="0.3">
      <c r="A126" t="s">
        <v>618</v>
      </c>
      <c r="B126">
        <v>439</v>
      </c>
      <c r="C126">
        <v>1</v>
      </c>
      <c r="D126">
        <v>439</v>
      </c>
      <c r="E126">
        <v>100</v>
      </c>
      <c r="F126" t="s">
        <v>90</v>
      </c>
      <c r="G126" t="str">
        <f>HYPERLINK("http://www.ncbi.nlm.nih.gov/sites/entrez?db=nuccore&amp;cmd=search&amp;term=NR_156081.1", "NR_156081.1")</f>
        <v>NR_156081.1</v>
      </c>
      <c r="H126">
        <v>1411</v>
      </c>
      <c r="I126">
        <v>336</v>
      </c>
      <c r="J126">
        <v>774</v>
      </c>
      <c r="K126">
        <v>31.112686038270731</v>
      </c>
      <c r="L126">
        <v>712</v>
      </c>
      <c r="M126">
        <v>0</v>
      </c>
      <c r="N126" t="s">
        <v>442</v>
      </c>
      <c r="O126">
        <v>95</v>
      </c>
      <c r="P126" t="s">
        <v>356</v>
      </c>
      <c r="Q126">
        <v>0</v>
      </c>
      <c r="R126" t="s">
        <v>39</v>
      </c>
      <c r="S126" t="s">
        <v>39</v>
      </c>
      <c r="T126" t="s">
        <v>93</v>
      </c>
      <c r="U126" t="s">
        <v>94</v>
      </c>
      <c r="V126" t="s">
        <v>95</v>
      </c>
      <c r="W126" t="s">
        <v>96</v>
      </c>
      <c r="X126" t="s">
        <v>97</v>
      </c>
      <c r="Y126" t="s">
        <v>98</v>
      </c>
      <c r="Z126" t="s">
        <v>79</v>
      </c>
      <c r="AB126" t="s">
        <v>47</v>
      </c>
    </row>
    <row r="127" spans="1:29" x14ac:dyDescent="0.3">
      <c r="A127" t="s">
        <v>619</v>
      </c>
      <c r="B127">
        <v>439</v>
      </c>
      <c r="C127">
        <v>1</v>
      </c>
      <c r="D127">
        <v>439</v>
      </c>
      <c r="E127">
        <v>100</v>
      </c>
      <c r="F127" t="s">
        <v>108</v>
      </c>
      <c r="G127" t="str">
        <f>HYPERLINK("http://www.ncbi.nlm.nih.gov/sites/entrez?db=nuccore&amp;cmd=search&amp;term=NR_159227.1", "NR_159227.1")</f>
        <v>NR_159227.1</v>
      </c>
      <c r="H127">
        <v>1493</v>
      </c>
      <c r="I127">
        <v>351</v>
      </c>
      <c r="J127">
        <v>786</v>
      </c>
      <c r="K127">
        <v>29.20294708640321</v>
      </c>
      <c r="L127">
        <v>680</v>
      </c>
      <c r="M127">
        <v>0</v>
      </c>
      <c r="N127" t="s">
        <v>386</v>
      </c>
      <c r="O127">
        <v>94</v>
      </c>
      <c r="P127" t="s">
        <v>620</v>
      </c>
      <c r="Q127">
        <v>1</v>
      </c>
      <c r="R127" t="s">
        <v>39</v>
      </c>
      <c r="S127" t="s">
        <v>39</v>
      </c>
      <c r="T127" t="s">
        <v>111</v>
      </c>
      <c r="U127" t="s">
        <v>112</v>
      </c>
      <c r="V127" t="s">
        <v>113</v>
      </c>
      <c r="X127" t="s">
        <v>97</v>
      </c>
      <c r="Y127" t="s">
        <v>98</v>
      </c>
      <c r="Z127" t="s">
        <v>79</v>
      </c>
      <c r="AB127" t="s">
        <v>47</v>
      </c>
    </row>
    <row r="128" spans="1:29" x14ac:dyDescent="0.3">
      <c r="A128" t="s">
        <v>621</v>
      </c>
      <c r="B128">
        <v>439</v>
      </c>
      <c r="C128">
        <v>1</v>
      </c>
      <c r="D128">
        <v>439</v>
      </c>
      <c r="E128">
        <v>100</v>
      </c>
      <c r="F128" t="s">
        <v>622</v>
      </c>
      <c r="G128" t="str">
        <f>HYPERLINK("http://www.ncbi.nlm.nih.gov/sites/entrez?db=nuccore&amp;cmd=search&amp;term=NR_041882.1", "NR_041882.1")</f>
        <v>NR_041882.1</v>
      </c>
      <c r="H128">
        <v>1525</v>
      </c>
      <c r="I128">
        <v>349</v>
      </c>
      <c r="J128">
        <v>787</v>
      </c>
      <c r="K128">
        <v>28.78688524590164</v>
      </c>
      <c r="L128">
        <v>789</v>
      </c>
      <c r="M128">
        <v>0</v>
      </c>
      <c r="N128" t="s">
        <v>623</v>
      </c>
      <c r="O128">
        <v>99</v>
      </c>
      <c r="P128" t="s">
        <v>356</v>
      </c>
      <c r="Q128">
        <v>0</v>
      </c>
      <c r="R128" t="s">
        <v>39</v>
      </c>
      <c r="S128" t="s">
        <v>39</v>
      </c>
      <c r="T128" t="s">
        <v>624</v>
      </c>
      <c r="U128" t="s">
        <v>625</v>
      </c>
      <c r="V128" t="s">
        <v>626</v>
      </c>
      <c r="W128" t="s">
        <v>96</v>
      </c>
      <c r="X128" t="s">
        <v>97</v>
      </c>
      <c r="Y128" t="s">
        <v>98</v>
      </c>
      <c r="Z128" t="s">
        <v>79</v>
      </c>
      <c r="AB128" t="s">
        <v>47</v>
      </c>
    </row>
    <row r="129" spans="1:28" x14ac:dyDescent="0.3">
      <c r="A129" t="s">
        <v>627</v>
      </c>
      <c r="B129">
        <v>439</v>
      </c>
      <c r="C129">
        <v>1</v>
      </c>
      <c r="D129">
        <v>434</v>
      </c>
      <c r="E129">
        <v>98.861047835990888</v>
      </c>
      <c r="F129" t="s">
        <v>136</v>
      </c>
      <c r="G129" t="str">
        <f>HYPERLINK("http://www.ncbi.nlm.nih.gov/sites/entrez?db=nuccore&amp;cmd=search&amp;term=NR_074793.2", "NR_074793.2")</f>
        <v>NR_074793.2</v>
      </c>
      <c r="H129">
        <v>1530</v>
      </c>
      <c r="I129">
        <v>355</v>
      </c>
      <c r="J129">
        <v>788</v>
      </c>
      <c r="K129">
        <v>28.36601307189542</v>
      </c>
      <c r="L129">
        <v>691</v>
      </c>
      <c r="M129">
        <v>0</v>
      </c>
      <c r="N129" t="s">
        <v>137</v>
      </c>
      <c r="O129">
        <v>95</v>
      </c>
      <c r="P129" t="s">
        <v>138</v>
      </c>
      <c r="Q129">
        <v>0</v>
      </c>
      <c r="R129" t="s">
        <v>39</v>
      </c>
      <c r="S129" t="s">
        <v>39</v>
      </c>
      <c r="T129" t="s">
        <v>139</v>
      </c>
      <c r="U129" t="s">
        <v>140</v>
      </c>
      <c r="V129" t="s">
        <v>141</v>
      </c>
      <c r="W129" t="s">
        <v>142</v>
      </c>
      <c r="X129" t="s">
        <v>97</v>
      </c>
      <c r="Y129" t="s">
        <v>98</v>
      </c>
      <c r="Z129" t="s">
        <v>79</v>
      </c>
      <c r="AB129" t="s">
        <v>47</v>
      </c>
    </row>
    <row r="130" spans="1:28" x14ac:dyDescent="0.3">
      <c r="A130" t="s">
        <v>628</v>
      </c>
      <c r="B130">
        <v>439</v>
      </c>
      <c r="C130">
        <v>1</v>
      </c>
      <c r="D130">
        <v>435</v>
      </c>
      <c r="E130">
        <v>99.088838268792713</v>
      </c>
      <c r="F130" t="s">
        <v>629</v>
      </c>
      <c r="G130" t="str">
        <f>HYPERLINK("http://www.ncbi.nlm.nih.gov/sites/entrez?db=nuccore&amp;cmd=search&amp;term=NR_026151.1", "NR_026151.1")</f>
        <v>NR_026151.1</v>
      </c>
      <c r="H130">
        <v>1473</v>
      </c>
      <c r="I130">
        <v>304</v>
      </c>
      <c r="J130">
        <v>738</v>
      </c>
      <c r="K130">
        <v>29.531568228105911</v>
      </c>
      <c r="L130">
        <v>649</v>
      </c>
      <c r="M130">
        <v>0</v>
      </c>
      <c r="N130" t="s">
        <v>630</v>
      </c>
      <c r="O130">
        <v>93</v>
      </c>
      <c r="P130" t="s">
        <v>148</v>
      </c>
      <c r="Q130">
        <v>0</v>
      </c>
      <c r="R130" t="s">
        <v>39</v>
      </c>
      <c r="S130" t="s">
        <v>39</v>
      </c>
      <c r="T130" t="s">
        <v>631</v>
      </c>
      <c r="U130" t="s">
        <v>632</v>
      </c>
      <c r="V130" t="s">
        <v>633</v>
      </c>
      <c r="W130" t="s">
        <v>96</v>
      </c>
      <c r="X130" t="s">
        <v>97</v>
      </c>
      <c r="Y130" t="s">
        <v>98</v>
      </c>
      <c r="Z130" t="s">
        <v>79</v>
      </c>
      <c r="AB130" t="s">
        <v>47</v>
      </c>
    </row>
    <row r="131" spans="1:28" x14ac:dyDescent="0.3">
      <c r="A131" t="s">
        <v>634</v>
      </c>
      <c r="B131">
        <v>439</v>
      </c>
      <c r="C131">
        <v>1</v>
      </c>
      <c r="D131">
        <v>433</v>
      </c>
      <c r="E131">
        <v>98.633257403189063</v>
      </c>
      <c r="F131" t="s">
        <v>90</v>
      </c>
      <c r="G131" t="str">
        <f>HYPERLINK("http://www.ncbi.nlm.nih.gov/sites/entrez?db=nuccore&amp;cmd=search&amp;term=NR_156080.1", "NR_156080.1")</f>
        <v>NR_156080.1</v>
      </c>
      <c r="H131">
        <v>1410</v>
      </c>
      <c r="I131">
        <v>336</v>
      </c>
      <c r="J131">
        <v>767</v>
      </c>
      <c r="K131">
        <v>30.63829787234042</v>
      </c>
      <c r="L131">
        <v>704</v>
      </c>
      <c r="M131">
        <v>0</v>
      </c>
      <c r="N131" t="s">
        <v>635</v>
      </c>
      <c r="O131">
        <v>96</v>
      </c>
      <c r="P131" t="s">
        <v>485</v>
      </c>
      <c r="Q131">
        <v>0</v>
      </c>
      <c r="R131" t="s">
        <v>39</v>
      </c>
      <c r="S131" t="s">
        <v>39</v>
      </c>
      <c r="T131" t="s">
        <v>93</v>
      </c>
      <c r="U131" t="s">
        <v>94</v>
      </c>
      <c r="V131" t="s">
        <v>95</v>
      </c>
      <c r="W131" t="s">
        <v>96</v>
      </c>
      <c r="X131" t="s">
        <v>97</v>
      </c>
      <c r="Y131" t="s">
        <v>98</v>
      </c>
      <c r="Z131" t="s">
        <v>79</v>
      </c>
      <c r="AB131" t="s">
        <v>47</v>
      </c>
    </row>
    <row r="132" spans="1:28" x14ac:dyDescent="0.3">
      <c r="A132" t="s">
        <v>636</v>
      </c>
      <c r="B132">
        <v>439</v>
      </c>
      <c r="C132">
        <v>1</v>
      </c>
      <c r="D132">
        <v>439</v>
      </c>
      <c r="E132">
        <v>100</v>
      </c>
      <c r="F132" t="s">
        <v>637</v>
      </c>
      <c r="G132" t="str">
        <f>HYPERLINK("http://www.ncbi.nlm.nih.gov/sites/entrez?db=nuccore&amp;cmd=search&amp;term=NR_024993.1", "NR_024993.1")</f>
        <v>NR_024993.1</v>
      </c>
      <c r="H132">
        <v>1497</v>
      </c>
      <c r="I132">
        <v>349</v>
      </c>
      <c r="J132">
        <v>787</v>
      </c>
      <c r="K132">
        <v>29.325317301269209</v>
      </c>
      <c r="L132">
        <v>728</v>
      </c>
      <c r="M132">
        <v>0</v>
      </c>
      <c r="N132" t="s">
        <v>638</v>
      </c>
      <c r="O132">
        <v>96</v>
      </c>
      <c r="P132" t="s">
        <v>356</v>
      </c>
      <c r="Q132">
        <v>0</v>
      </c>
      <c r="R132" t="s">
        <v>39</v>
      </c>
      <c r="S132" t="s">
        <v>39</v>
      </c>
      <c r="T132" t="s">
        <v>639</v>
      </c>
      <c r="U132" t="s">
        <v>640</v>
      </c>
      <c r="V132" t="s">
        <v>134</v>
      </c>
      <c r="W132" t="s">
        <v>96</v>
      </c>
      <c r="X132" t="s">
        <v>97</v>
      </c>
      <c r="Y132" t="s">
        <v>98</v>
      </c>
      <c r="Z132" t="s">
        <v>79</v>
      </c>
      <c r="AB132" t="s">
        <v>47</v>
      </c>
    </row>
    <row r="133" spans="1:28" x14ac:dyDescent="0.3">
      <c r="A133" t="s">
        <v>641</v>
      </c>
      <c r="B133">
        <v>439</v>
      </c>
      <c r="C133">
        <v>1</v>
      </c>
      <c r="D133">
        <v>435</v>
      </c>
      <c r="E133">
        <v>99.088838268792713</v>
      </c>
      <c r="F133" t="s">
        <v>150</v>
      </c>
      <c r="G133" t="str">
        <f>HYPERLINK("http://www.ncbi.nlm.nih.gov/sites/entrez?db=nuccore&amp;cmd=search&amp;term=NR_102852.1", "NR_102852.1")</f>
        <v>NR_102852.1</v>
      </c>
      <c r="H133">
        <v>1519</v>
      </c>
      <c r="I133">
        <v>348</v>
      </c>
      <c r="J133">
        <v>779</v>
      </c>
      <c r="K133">
        <v>28.439763001974981</v>
      </c>
      <c r="L133">
        <v>717</v>
      </c>
      <c r="M133">
        <v>0</v>
      </c>
      <c r="N133" t="s">
        <v>642</v>
      </c>
      <c r="O133">
        <v>96</v>
      </c>
      <c r="P133" t="s">
        <v>152</v>
      </c>
      <c r="Q133">
        <v>0</v>
      </c>
      <c r="R133" t="s">
        <v>39</v>
      </c>
      <c r="S133" t="s">
        <v>39</v>
      </c>
      <c r="T133" t="s">
        <v>153</v>
      </c>
      <c r="U133" t="s">
        <v>154</v>
      </c>
      <c r="V133" t="s">
        <v>134</v>
      </c>
      <c r="W133" t="s">
        <v>96</v>
      </c>
      <c r="X133" t="s">
        <v>97</v>
      </c>
      <c r="Y133" t="s">
        <v>98</v>
      </c>
      <c r="Z133" t="s">
        <v>79</v>
      </c>
      <c r="AB133" t="s">
        <v>47</v>
      </c>
    </row>
    <row r="134" spans="1:28" x14ac:dyDescent="0.3">
      <c r="A134" t="s">
        <v>643</v>
      </c>
      <c r="B134">
        <v>439</v>
      </c>
      <c r="C134">
        <v>1</v>
      </c>
      <c r="D134">
        <v>439</v>
      </c>
      <c r="E134">
        <v>100</v>
      </c>
      <c r="F134" t="s">
        <v>212</v>
      </c>
      <c r="G134" t="str">
        <f>HYPERLINK("http://www.ncbi.nlm.nih.gov/sites/entrez?db=nuccore&amp;cmd=search&amp;term=NR_104899.1", "NR_104899.1")</f>
        <v>NR_104899.1</v>
      </c>
      <c r="H134">
        <v>1480</v>
      </c>
      <c r="I134">
        <v>328</v>
      </c>
      <c r="J134">
        <v>766</v>
      </c>
      <c r="K134">
        <v>29.662162162162161</v>
      </c>
      <c r="L134">
        <v>684</v>
      </c>
      <c r="M134">
        <v>0</v>
      </c>
      <c r="N134" t="s">
        <v>546</v>
      </c>
      <c r="O134">
        <v>94</v>
      </c>
      <c r="P134" t="s">
        <v>356</v>
      </c>
      <c r="Q134">
        <v>0</v>
      </c>
      <c r="R134" t="s">
        <v>39</v>
      </c>
      <c r="S134" t="s">
        <v>39</v>
      </c>
      <c r="T134" t="s">
        <v>215</v>
      </c>
      <c r="U134" t="s">
        <v>216</v>
      </c>
      <c r="V134" t="s">
        <v>84</v>
      </c>
      <c r="W134" t="s">
        <v>85</v>
      </c>
      <c r="X134" t="s">
        <v>86</v>
      </c>
      <c r="Y134" t="s">
        <v>87</v>
      </c>
      <c r="Z134" t="s">
        <v>88</v>
      </c>
      <c r="AB134" t="s">
        <v>47</v>
      </c>
    </row>
    <row r="135" spans="1:28" x14ac:dyDescent="0.3">
      <c r="A135" t="s">
        <v>644</v>
      </c>
      <c r="B135">
        <v>439</v>
      </c>
      <c r="C135">
        <v>1</v>
      </c>
      <c r="D135">
        <v>439</v>
      </c>
      <c r="E135">
        <v>100</v>
      </c>
      <c r="F135" t="s">
        <v>115</v>
      </c>
      <c r="G135" t="str">
        <f>HYPERLINK("http://www.ncbi.nlm.nih.gov/sites/entrez?db=nuccore&amp;cmd=search&amp;term=NR_151894.1", "NR_151894.1")</f>
        <v>NR_151894.1</v>
      </c>
      <c r="H135">
        <v>1479</v>
      </c>
      <c r="I135">
        <v>335</v>
      </c>
      <c r="J135">
        <v>770</v>
      </c>
      <c r="K135">
        <v>29.47937795807978</v>
      </c>
      <c r="L135">
        <v>691</v>
      </c>
      <c r="M135">
        <v>0</v>
      </c>
      <c r="N135" t="s">
        <v>514</v>
      </c>
      <c r="O135">
        <v>95</v>
      </c>
      <c r="P135" t="s">
        <v>645</v>
      </c>
      <c r="Q135">
        <v>0</v>
      </c>
      <c r="R135" t="s">
        <v>39</v>
      </c>
      <c r="S135" t="s">
        <v>39</v>
      </c>
      <c r="T135" t="s">
        <v>117</v>
      </c>
      <c r="U135" t="s">
        <v>118</v>
      </c>
      <c r="V135" t="s">
        <v>119</v>
      </c>
      <c r="W135" t="s">
        <v>96</v>
      </c>
      <c r="X135" t="s">
        <v>97</v>
      </c>
      <c r="Y135" t="s">
        <v>98</v>
      </c>
      <c r="Z135" t="s">
        <v>79</v>
      </c>
      <c r="AB135" t="s">
        <v>47</v>
      </c>
    </row>
    <row r="136" spans="1:28" x14ac:dyDescent="0.3">
      <c r="A136" t="s">
        <v>646</v>
      </c>
      <c r="B136">
        <v>439</v>
      </c>
      <c r="C136">
        <v>1</v>
      </c>
      <c r="D136">
        <v>433</v>
      </c>
      <c r="E136">
        <v>98.633257403189063</v>
      </c>
      <c r="F136" t="s">
        <v>90</v>
      </c>
      <c r="G136" t="str">
        <f>HYPERLINK("http://www.ncbi.nlm.nih.gov/sites/entrez?db=nuccore&amp;cmd=search&amp;term=NR_156081.1", "NR_156081.1")</f>
        <v>NR_156081.1</v>
      </c>
      <c r="H136">
        <v>1411</v>
      </c>
      <c r="I136">
        <v>336</v>
      </c>
      <c r="J136">
        <v>767</v>
      </c>
      <c r="K136">
        <v>30.61658398299079</v>
      </c>
      <c r="L136">
        <v>721</v>
      </c>
      <c r="M136">
        <v>0</v>
      </c>
      <c r="N136" t="s">
        <v>647</v>
      </c>
      <c r="O136">
        <v>96</v>
      </c>
      <c r="P136" t="s">
        <v>539</v>
      </c>
      <c r="Q136">
        <v>0</v>
      </c>
      <c r="R136" t="s">
        <v>39</v>
      </c>
      <c r="S136" t="s">
        <v>39</v>
      </c>
      <c r="T136" t="s">
        <v>93</v>
      </c>
      <c r="U136" t="s">
        <v>94</v>
      </c>
      <c r="V136" t="s">
        <v>95</v>
      </c>
      <c r="W136" t="s">
        <v>96</v>
      </c>
      <c r="X136" t="s">
        <v>97</v>
      </c>
      <c r="Y136" t="s">
        <v>98</v>
      </c>
      <c r="Z136" t="s">
        <v>79</v>
      </c>
      <c r="AB136" t="s">
        <v>47</v>
      </c>
    </row>
    <row r="137" spans="1:28" x14ac:dyDescent="0.3">
      <c r="A137" t="s">
        <v>648</v>
      </c>
      <c r="B137">
        <v>439</v>
      </c>
      <c r="C137">
        <v>1</v>
      </c>
      <c r="D137">
        <v>436</v>
      </c>
      <c r="E137">
        <v>99.316628701594539</v>
      </c>
      <c r="F137" t="s">
        <v>274</v>
      </c>
      <c r="G137" t="str">
        <f>HYPERLINK("http://www.ncbi.nlm.nih.gov/sites/entrez?db=nuccore&amp;cmd=search&amp;term=NR_118156.1", "NR_118156.1")</f>
        <v>NR_118156.1</v>
      </c>
      <c r="H137">
        <v>1409</v>
      </c>
      <c r="I137">
        <v>304</v>
      </c>
      <c r="J137">
        <v>738</v>
      </c>
      <c r="K137">
        <v>30.87295954577715</v>
      </c>
      <c r="L137">
        <v>643</v>
      </c>
      <c r="M137">
        <v>0</v>
      </c>
      <c r="N137" t="s">
        <v>649</v>
      </c>
      <c r="O137">
        <v>93</v>
      </c>
      <c r="P137" t="s">
        <v>650</v>
      </c>
      <c r="Q137">
        <v>0</v>
      </c>
      <c r="R137" t="s">
        <v>39</v>
      </c>
      <c r="S137" t="s">
        <v>39</v>
      </c>
      <c r="T137" t="s">
        <v>276</v>
      </c>
      <c r="U137" t="s">
        <v>277</v>
      </c>
      <c r="V137" t="s">
        <v>141</v>
      </c>
      <c r="W137" t="s">
        <v>142</v>
      </c>
      <c r="X137" t="s">
        <v>97</v>
      </c>
      <c r="Y137" t="s">
        <v>98</v>
      </c>
      <c r="Z137" t="s">
        <v>79</v>
      </c>
      <c r="AB137" t="s">
        <v>47</v>
      </c>
    </row>
    <row r="138" spans="1:28" x14ac:dyDescent="0.3">
      <c r="A138" t="s">
        <v>651</v>
      </c>
      <c r="B138">
        <v>439</v>
      </c>
      <c r="C138">
        <v>1</v>
      </c>
      <c r="D138">
        <v>439</v>
      </c>
      <c r="E138">
        <v>100</v>
      </c>
      <c r="F138" t="s">
        <v>601</v>
      </c>
      <c r="G138" t="str">
        <f>HYPERLINK("http://www.ncbi.nlm.nih.gov/sites/entrez?db=nuccore&amp;cmd=search&amp;term=NR_125677.1", "NR_125677.1")</f>
        <v>NR_125677.1</v>
      </c>
      <c r="H138">
        <v>1480</v>
      </c>
      <c r="I138">
        <v>346</v>
      </c>
      <c r="J138">
        <v>783</v>
      </c>
      <c r="K138">
        <v>29.594594594594589</v>
      </c>
      <c r="L138">
        <v>505</v>
      </c>
      <c r="M138">
        <v>1E-142</v>
      </c>
      <c r="N138" t="s">
        <v>652</v>
      </c>
      <c r="O138">
        <v>87</v>
      </c>
      <c r="P138" t="s">
        <v>653</v>
      </c>
      <c r="Q138">
        <v>1</v>
      </c>
      <c r="R138" t="s">
        <v>39</v>
      </c>
      <c r="S138" t="s">
        <v>39</v>
      </c>
      <c r="T138" t="s">
        <v>604</v>
      </c>
      <c r="U138" t="s">
        <v>605</v>
      </c>
      <c r="V138" t="s">
        <v>606</v>
      </c>
      <c r="W138" t="s">
        <v>607</v>
      </c>
      <c r="X138" t="s">
        <v>97</v>
      </c>
      <c r="Y138" t="s">
        <v>98</v>
      </c>
      <c r="Z138" t="s">
        <v>79</v>
      </c>
      <c r="AB138" t="s">
        <v>47</v>
      </c>
    </row>
    <row r="139" spans="1:28" x14ac:dyDescent="0.3">
      <c r="A139" t="s">
        <v>654</v>
      </c>
      <c r="B139">
        <v>439</v>
      </c>
      <c r="C139">
        <v>1</v>
      </c>
      <c r="D139">
        <v>439</v>
      </c>
      <c r="E139">
        <v>100</v>
      </c>
      <c r="F139" t="s">
        <v>431</v>
      </c>
      <c r="G139" t="str">
        <f>HYPERLINK("http://www.ncbi.nlm.nih.gov/sites/entrez?db=nuccore&amp;cmd=search&amp;term=NR_134772.1", "NR_134772.1")</f>
        <v>NR_134772.1</v>
      </c>
      <c r="H139">
        <v>1433</v>
      </c>
      <c r="I139">
        <v>297</v>
      </c>
      <c r="J139">
        <v>735</v>
      </c>
      <c r="K139">
        <v>30.63503140265178</v>
      </c>
      <c r="L139">
        <v>717</v>
      </c>
      <c r="M139">
        <v>0</v>
      </c>
      <c r="N139" t="s">
        <v>188</v>
      </c>
      <c r="O139">
        <v>96</v>
      </c>
      <c r="P139" t="s">
        <v>364</v>
      </c>
      <c r="Q139">
        <v>0</v>
      </c>
      <c r="R139" t="s">
        <v>39</v>
      </c>
      <c r="S139" t="s">
        <v>39</v>
      </c>
      <c r="T139" t="s">
        <v>433</v>
      </c>
      <c r="U139" t="s">
        <v>434</v>
      </c>
      <c r="V139" t="s">
        <v>435</v>
      </c>
      <c r="W139" t="s">
        <v>96</v>
      </c>
      <c r="X139" t="s">
        <v>97</v>
      </c>
      <c r="Y139" t="s">
        <v>98</v>
      </c>
      <c r="Z139" t="s">
        <v>79</v>
      </c>
      <c r="AB139" t="s">
        <v>47</v>
      </c>
    </row>
    <row r="140" spans="1:28" x14ac:dyDescent="0.3">
      <c r="A140" t="s">
        <v>655</v>
      </c>
      <c r="B140">
        <v>439</v>
      </c>
      <c r="C140">
        <v>1</v>
      </c>
      <c r="D140">
        <v>435</v>
      </c>
      <c r="E140">
        <v>99.088838268792713</v>
      </c>
      <c r="F140" t="s">
        <v>165</v>
      </c>
      <c r="G140" t="str">
        <f>HYPERLINK("http://www.ncbi.nlm.nih.gov/sites/entrez?db=nuccore&amp;cmd=search&amp;term=NR_028816.1", "NR_028816.1")</f>
        <v>NR_028816.1</v>
      </c>
      <c r="H140">
        <v>1508</v>
      </c>
      <c r="I140">
        <v>310</v>
      </c>
      <c r="J140">
        <v>766</v>
      </c>
      <c r="K140">
        <v>30.30503978779841</v>
      </c>
      <c r="L140">
        <v>553</v>
      </c>
      <c r="M140">
        <v>3E-157</v>
      </c>
      <c r="N140" t="s">
        <v>656</v>
      </c>
      <c r="O140">
        <v>89</v>
      </c>
      <c r="P140" t="s">
        <v>657</v>
      </c>
      <c r="Q140">
        <v>4</v>
      </c>
      <c r="R140" t="s">
        <v>39</v>
      </c>
      <c r="S140" t="s">
        <v>39</v>
      </c>
      <c r="T140" t="s">
        <v>168</v>
      </c>
      <c r="U140" t="s">
        <v>169</v>
      </c>
      <c r="V140" t="s">
        <v>170</v>
      </c>
      <c r="W140" t="s">
        <v>171</v>
      </c>
      <c r="X140" t="s">
        <v>172</v>
      </c>
      <c r="Y140" t="s">
        <v>173</v>
      </c>
      <c r="Z140" t="s">
        <v>79</v>
      </c>
      <c r="AB140" t="s">
        <v>47</v>
      </c>
    </row>
    <row r="141" spans="1:28" x14ac:dyDescent="0.3">
      <c r="A141" t="s">
        <v>658</v>
      </c>
      <c r="B141">
        <v>439</v>
      </c>
      <c r="C141">
        <v>1</v>
      </c>
      <c r="D141">
        <v>439</v>
      </c>
      <c r="E141">
        <v>100</v>
      </c>
      <c r="F141" t="s">
        <v>601</v>
      </c>
      <c r="G141" t="str">
        <f>HYPERLINK("http://www.ncbi.nlm.nih.gov/sites/entrez?db=nuccore&amp;cmd=search&amp;term=NR_125677.1", "NR_125677.1")</f>
        <v>NR_125677.1</v>
      </c>
      <c r="H141">
        <v>1480</v>
      </c>
      <c r="I141">
        <v>346</v>
      </c>
      <c r="J141">
        <v>782</v>
      </c>
      <c r="K141">
        <v>29.527027027027021</v>
      </c>
      <c r="L141">
        <v>483</v>
      </c>
      <c r="M141">
        <v>5.0000000000000002E-136</v>
      </c>
      <c r="N141" t="s">
        <v>310</v>
      </c>
      <c r="O141">
        <v>86</v>
      </c>
      <c r="P141" t="s">
        <v>659</v>
      </c>
      <c r="Q141">
        <v>1</v>
      </c>
      <c r="R141" t="s">
        <v>39</v>
      </c>
      <c r="S141" t="s">
        <v>39</v>
      </c>
      <c r="T141" t="s">
        <v>604</v>
      </c>
      <c r="U141" t="s">
        <v>605</v>
      </c>
      <c r="V141" t="s">
        <v>606</v>
      </c>
      <c r="W141" t="s">
        <v>607</v>
      </c>
      <c r="X141" t="s">
        <v>97</v>
      </c>
      <c r="Y141" t="s">
        <v>98</v>
      </c>
      <c r="Z141" t="s">
        <v>79</v>
      </c>
      <c r="AB141" t="s">
        <v>47</v>
      </c>
    </row>
    <row r="142" spans="1:28" x14ac:dyDescent="0.3">
      <c r="A142" t="s">
        <v>660</v>
      </c>
      <c r="B142">
        <v>439</v>
      </c>
      <c r="C142">
        <v>1</v>
      </c>
      <c r="D142">
        <v>436</v>
      </c>
      <c r="E142">
        <v>99.316628701594539</v>
      </c>
      <c r="F142" t="s">
        <v>661</v>
      </c>
      <c r="G142" t="str">
        <f>HYPERLINK("http://www.ncbi.nlm.nih.gov/sites/entrez?db=nuccore&amp;cmd=search&amp;term=NR_026204.1", "NR_026204.1")</f>
        <v>NR_026204.1</v>
      </c>
      <c r="H142">
        <v>1482</v>
      </c>
      <c r="I142">
        <v>328</v>
      </c>
      <c r="J142">
        <v>763</v>
      </c>
      <c r="K142">
        <v>29.41970310391363</v>
      </c>
      <c r="L142">
        <v>736</v>
      </c>
      <c r="M142">
        <v>0</v>
      </c>
      <c r="N142" t="s">
        <v>662</v>
      </c>
      <c r="O142">
        <v>97</v>
      </c>
      <c r="P142" t="s">
        <v>528</v>
      </c>
      <c r="Q142">
        <v>0</v>
      </c>
      <c r="R142" t="s">
        <v>39</v>
      </c>
      <c r="S142" t="s">
        <v>39</v>
      </c>
      <c r="T142" t="s">
        <v>663</v>
      </c>
      <c r="U142" t="s">
        <v>664</v>
      </c>
      <c r="W142" t="s">
        <v>106</v>
      </c>
      <c r="X142" t="s">
        <v>97</v>
      </c>
      <c r="Y142" t="s">
        <v>98</v>
      </c>
      <c r="Z142" t="s">
        <v>79</v>
      </c>
      <c r="AB142" t="s">
        <v>47</v>
      </c>
    </row>
    <row r="143" spans="1:28" x14ac:dyDescent="0.3">
      <c r="A143" t="s">
        <v>665</v>
      </c>
      <c r="B143">
        <v>439</v>
      </c>
      <c r="C143">
        <v>1</v>
      </c>
      <c r="D143">
        <v>439</v>
      </c>
      <c r="E143">
        <v>100</v>
      </c>
      <c r="F143" t="s">
        <v>666</v>
      </c>
      <c r="G143" t="str">
        <f>HYPERLINK("http://www.ncbi.nlm.nih.gov/sites/entrez?db=nuccore&amp;cmd=search&amp;term=NR_114789.1", "NR_114789.1")</f>
        <v>NR_114789.1</v>
      </c>
      <c r="H143">
        <v>1505</v>
      </c>
      <c r="I143">
        <v>347</v>
      </c>
      <c r="J143">
        <v>785</v>
      </c>
      <c r="K143">
        <v>29.169435215946841</v>
      </c>
      <c r="L143">
        <v>684</v>
      </c>
      <c r="M143">
        <v>0</v>
      </c>
      <c r="N143" t="s">
        <v>546</v>
      </c>
      <c r="O143">
        <v>94</v>
      </c>
      <c r="P143" t="s">
        <v>356</v>
      </c>
      <c r="Q143">
        <v>0</v>
      </c>
      <c r="R143" t="s">
        <v>39</v>
      </c>
      <c r="S143" t="s">
        <v>39</v>
      </c>
      <c r="T143" t="s">
        <v>667</v>
      </c>
      <c r="U143" t="s">
        <v>668</v>
      </c>
      <c r="W143" t="s">
        <v>106</v>
      </c>
      <c r="X143" t="s">
        <v>97</v>
      </c>
      <c r="Y143" t="s">
        <v>98</v>
      </c>
      <c r="Z143" t="s">
        <v>79</v>
      </c>
      <c r="AB143" t="s">
        <v>47</v>
      </c>
    </row>
    <row r="144" spans="1:28" x14ac:dyDescent="0.3">
      <c r="A144" t="s">
        <v>669</v>
      </c>
      <c r="B144">
        <v>439</v>
      </c>
      <c r="C144">
        <v>1</v>
      </c>
      <c r="D144">
        <v>439</v>
      </c>
      <c r="E144">
        <v>100</v>
      </c>
      <c r="F144" t="s">
        <v>81</v>
      </c>
      <c r="G144" t="str">
        <f>HYPERLINK("http://www.ncbi.nlm.nih.gov/sites/entrez?db=nuccore&amp;cmd=search&amp;term=NR_074515.1", "NR_074515.1")</f>
        <v>NR_074515.1</v>
      </c>
      <c r="H144">
        <v>1510</v>
      </c>
      <c r="I144">
        <v>350</v>
      </c>
      <c r="J144">
        <v>788</v>
      </c>
      <c r="K144">
        <v>29.07284768211921</v>
      </c>
      <c r="L144">
        <v>717</v>
      </c>
      <c r="M144">
        <v>0</v>
      </c>
      <c r="N144" t="s">
        <v>188</v>
      </c>
      <c r="O144">
        <v>96</v>
      </c>
      <c r="P144" t="s">
        <v>364</v>
      </c>
      <c r="Q144">
        <v>0</v>
      </c>
      <c r="R144" t="s">
        <v>39</v>
      </c>
      <c r="S144" t="s">
        <v>39</v>
      </c>
      <c r="T144" t="s">
        <v>82</v>
      </c>
      <c r="U144" t="s">
        <v>83</v>
      </c>
      <c r="V144" t="s">
        <v>84</v>
      </c>
      <c r="W144" t="s">
        <v>85</v>
      </c>
      <c r="X144" t="s">
        <v>86</v>
      </c>
      <c r="Y144" t="s">
        <v>87</v>
      </c>
      <c r="Z144" t="s">
        <v>88</v>
      </c>
      <c r="AB144" t="s">
        <v>47</v>
      </c>
    </row>
    <row r="145" spans="1:28" x14ac:dyDescent="0.3">
      <c r="A145" t="s">
        <v>670</v>
      </c>
      <c r="B145">
        <v>439</v>
      </c>
      <c r="C145">
        <v>1</v>
      </c>
      <c r="D145">
        <v>435</v>
      </c>
      <c r="E145">
        <v>99.088838268792713</v>
      </c>
      <c r="F145" t="s">
        <v>671</v>
      </c>
      <c r="G145" t="str">
        <f>HYPERLINK("http://www.ncbi.nlm.nih.gov/sites/entrez?db=nuccore&amp;cmd=search&amp;term=NR_025651.1", "NR_025651.1")</f>
        <v>NR_025651.1</v>
      </c>
      <c r="H145">
        <v>1497</v>
      </c>
      <c r="I145">
        <v>350</v>
      </c>
      <c r="J145">
        <v>784</v>
      </c>
      <c r="K145">
        <v>29.058116232464929</v>
      </c>
      <c r="L145">
        <v>749</v>
      </c>
      <c r="M145">
        <v>0</v>
      </c>
      <c r="N145" t="s">
        <v>672</v>
      </c>
      <c r="O145">
        <v>97</v>
      </c>
      <c r="P145" t="s">
        <v>239</v>
      </c>
      <c r="Q145">
        <v>0</v>
      </c>
      <c r="R145" t="s">
        <v>39</v>
      </c>
      <c r="S145" t="s">
        <v>39</v>
      </c>
      <c r="T145" t="s">
        <v>673</v>
      </c>
      <c r="U145" t="s">
        <v>674</v>
      </c>
      <c r="V145" t="s">
        <v>675</v>
      </c>
      <c r="W145" t="s">
        <v>96</v>
      </c>
      <c r="X145" t="s">
        <v>97</v>
      </c>
      <c r="Y145" t="s">
        <v>98</v>
      </c>
      <c r="Z145" t="s">
        <v>79</v>
      </c>
      <c r="AB145" t="s">
        <v>47</v>
      </c>
    </row>
    <row r="146" spans="1:28" x14ac:dyDescent="0.3">
      <c r="A146" t="s">
        <v>676</v>
      </c>
      <c r="B146">
        <v>439</v>
      </c>
      <c r="C146">
        <v>1</v>
      </c>
      <c r="D146">
        <v>435</v>
      </c>
      <c r="E146">
        <v>99.088838268792713</v>
      </c>
      <c r="F146" t="s">
        <v>589</v>
      </c>
      <c r="G146" t="str">
        <f>HYPERLINK("http://www.ncbi.nlm.nih.gov/sites/entrez?db=nuccore&amp;cmd=search&amp;term=NR_118554.1", "NR_118554.1")</f>
        <v>NR_118554.1</v>
      </c>
      <c r="H146">
        <v>1475</v>
      </c>
      <c r="I146">
        <v>329</v>
      </c>
      <c r="J146">
        <v>763</v>
      </c>
      <c r="K146">
        <v>29.49152542372882</v>
      </c>
      <c r="L146">
        <v>715</v>
      </c>
      <c r="M146">
        <v>0</v>
      </c>
      <c r="N146" t="s">
        <v>677</v>
      </c>
      <c r="O146">
        <v>96</v>
      </c>
      <c r="P146" t="s">
        <v>239</v>
      </c>
      <c r="Q146">
        <v>0</v>
      </c>
      <c r="R146" t="s">
        <v>39</v>
      </c>
      <c r="S146" t="s">
        <v>39</v>
      </c>
      <c r="T146" t="s">
        <v>591</v>
      </c>
      <c r="U146" t="s">
        <v>592</v>
      </c>
      <c r="V146" t="s">
        <v>593</v>
      </c>
      <c r="X146" t="s">
        <v>97</v>
      </c>
      <c r="Y146" t="s">
        <v>98</v>
      </c>
      <c r="Z146" t="s">
        <v>79</v>
      </c>
      <c r="AB146" t="s">
        <v>47</v>
      </c>
    </row>
    <row r="147" spans="1:28" x14ac:dyDescent="0.3">
      <c r="A147" t="s">
        <v>678</v>
      </c>
      <c r="B147">
        <v>439</v>
      </c>
      <c r="C147">
        <v>1</v>
      </c>
      <c r="D147">
        <v>439</v>
      </c>
      <c r="E147">
        <v>100</v>
      </c>
      <c r="F147" t="s">
        <v>679</v>
      </c>
      <c r="G147" t="str">
        <f>HYPERLINK("http://www.ncbi.nlm.nih.gov/sites/entrez?db=nuccore&amp;cmd=search&amp;term=NR_025931.1", "NR_025931.1")</f>
        <v>NR_025931.1</v>
      </c>
      <c r="H147">
        <v>1388</v>
      </c>
      <c r="I147">
        <v>308</v>
      </c>
      <c r="J147">
        <v>746</v>
      </c>
      <c r="K147">
        <v>31.62824207492795</v>
      </c>
      <c r="L147">
        <v>717</v>
      </c>
      <c r="M147">
        <v>0</v>
      </c>
      <c r="N147" t="s">
        <v>432</v>
      </c>
      <c r="O147">
        <v>96</v>
      </c>
      <c r="P147" t="s">
        <v>356</v>
      </c>
      <c r="Q147">
        <v>0</v>
      </c>
      <c r="R147" t="s">
        <v>39</v>
      </c>
      <c r="S147" t="s">
        <v>39</v>
      </c>
      <c r="T147" t="s">
        <v>680</v>
      </c>
      <c r="U147" t="s">
        <v>681</v>
      </c>
      <c r="V147" t="s">
        <v>682</v>
      </c>
      <c r="W147" t="s">
        <v>106</v>
      </c>
      <c r="X147" t="s">
        <v>97</v>
      </c>
      <c r="Y147" t="s">
        <v>98</v>
      </c>
      <c r="Z147" t="s">
        <v>79</v>
      </c>
      <c r="AB147" t="s">
        <v>47</v>
      </c>
    </row>
    <row r="148" spans="1:28" x14ac:dyDescent="0.3">
      <c r="A148" t="s">
        <v>683</v>
      </c>
      <c r="B148">
        <v>439</v>
      </c>
      <c r="C148">
        <v>1</v>
      </c>
      <c r="D148">
        <v>439</v>
      </c>
      <c r="E148">
        <v>100</v>
      </c>
      <c r="F148" t="s">
        <v>431</v>
      </c>
      <c r="G148" t="str">
        <f>HYPERLINK("http://www.ncbi.nlm.nih.gov/sites/entrez?db=nuccore&amp;cmd=search&amp;term=NR_134772.1", "NR_134772.1")</f>
        <v>NR_134772.1</v>
      </c>
      <c r="H148">
        <v>1433</v>
      </c>
      <c r="I148">
        <v>297</v>
      </c>
      <c r="J148">
        <v>735</v>
      </c>
      <c r="K148">
        <v>30.63503140265178</v>
      </c>
      <c r="L148">
        <v>634</v>
      </c>
      <c r="M148">
        <v>0</v>
      </c>
      <c r="N148" t="s">
        <v>684</v>
      </c>
      <c r="O148">
        <v>92</v>
      </c>
      <c r="P148" t="s">
        <v>685</v>
      </c>
      <c r="Q148">
        <v>0</v>
      </c>
      <c r="R148" t="s">
        <v>39</v>
      </c>
      <c r="S148" t="s">
        <v>39</v>
      </c>
      <c r="T148" t="s">
        <v>433</v>
      </c>
      <c r="U148" t="s">
        <v>434</v>
      </c>
      <c r="V148" t="s">
        <v>435</v>
      </c>
      <c r="W148" t="s">
        <v>96</v>
      </c>
      <c r="X148" t="s">
        <v>97</v>
      </c>
      <c r="Y148" t="s">
        <v>98</v>
      </c>
      <c r="Z148" t="s">
        <v>79</v>
      </c>
      <c r="AB148" t="s">
        <v>47</v>
      </c>
    </row>
    <row r="149" spans="1:28" x14ac:dyDescent="0.3">
      <c r="A149" t="s">
        <v>686</v>
      </c>
      <c r="B149">
        <v>439</v>
      </c>
      <c r="C149">
        <v>1</v>
      </c>
      <c r="D149">
        <v>435</v>
      </c>
      <c r="E149">
        <v>99.088838268792713</v>
      </c>
      <c r="F149" t="s">
        <v>687</v>
      </c>
      <c r="G149" t="str">
        <f>HYPERLINK("http://www.ncbi.nlm.nih.gov/sites/entrez?db=nuccore&amp;cmd=search&amp;term=NR_117912.1", "NR_117912.1")</f>
        <v>NR_117912.1</v>
      </c>
      <c r="H149">
        <v>1495</v>
      </c>
      <c r="I149">
        <v>325</v>
      </c>
      <c r="J149">
        <v>759</v>
      </c>
      <c r="K149">
        <v>29.096989966555181</v>
      </c>
      <c r="L149">
        <v>460</v>
      </c>
      <c r="M149">
        <v>1.9999999999999999E-129</v>
      </c>
      <c r="N149" t="s">
        <v>688</v>
      </c>
      <c r="O149">
        <v>85</v>
      </c>
      <c r="P149" t="s">
        <v>148</v>
      </c>
      <c r="Q149">
        <v>0</v>
      </c>
      <c r="R149" t="s">
        <v>39</v>
      </c>
      <c r="S149" t="s">
        <v>39</v>
      </c>
      <c r="T149" t="s">
        <v>689</v>
      </c>
      <c r="U149" t="s">
        <v>690</v>
      </c>
      <c r="V149" t="s">
        <v>691</v>
      </c>
      <c r="W149" t="s">
        <v>692</v>
      </c>
      <c r="X149" t="s">
        <v>97</v>
      </c>
      <c r="Y149" t="s">
        <v>98</v>
      </c>
      <c r="Z149" t="s">
        <v>79</v>
      </c>
      <c r="AB149" t="s">
        <v>47</v>
      </c>
    </row>
    <row r="150" spans="1:28" x14ac:dyDescent="0.3">
      <c r="A150" t="s">
        <v>693</v>
      </c>
      <c r="B150">
        <v>439</v>
      </c>
      <c r="C150">
        <v>1</v>
      </c>
      <c r="D150">
        <v>439</v>
      </c>
      <c r="E150">
        <v>100</v>
      </c>
      <c r="F150" t="s">
        <v>614</v>
      </c>
      <c r="G150" t="str">
        <f>HYPERLINK("http://www.ncbi.nlm.nih.gov/sites/entrez?db=nuccore&amp;cmd=search&amp;term=NR_028785.1", "NR_028785.1")</f>
        <v>NR_028785.1</v>
      </c>
      <c r="H150">
        <v>1529</v>
      </c>
      <c r="I150">
        <v>351</v>
      </c>
      <c r="J150">
        <v>789</v>
      </c>
      <c r="K150">
        <v>28.711576193590581</v>
      </c>
      <c r="L150">
        <v>701</v>
      </c>
      <c r="M150">
        <v>0</v>
      </c>
      <c r="N150" t="s">
        <v>355</v>
      </c>
      <c r="O150">
        <v>95</v>
      </c>
      <c r="P150" t="s">
        <v>356</v>
      </c>
      <c r="Q150">
        <v>0</v>
      </c>
      <c r="R150" t="s">
        <v>39</v>
      </c>
      <c r="S150" t="s">
        <v>39</v>
      </c>
      <c r="T150" t="s">
        <v>616</v>
      </c>
      <c r="U150" t="s">
        <v>617</v>
      </c>
      <c r="V150" t="s">
        <v>134</v>
      </c>
      <c r="W150" t="s">
        <v>96</v>
      </c>
      <c r="X150" t="s">
        <v>97</v>
      </c>
      <c r="Y150" t="s">
        <v>98</v>
      </c>
      <c r="Z150" t="s">
        <v>79</v>
      </c>
      <c r="AB150" t="s">
        <v>47</v>
      </c>
    </row>
    <row r="151" spans="1:28" x14ac:dyDescent="0.3">
      <c r="A151" t="s">
        <v>694</v>
      </c>
      <c r="B151">
        <v>439</v>
      </c>
      <c r="C151">
        <v>1</v>
      </c>
      <c r="D151">
        <v>439</v>
      </c>
      <c r="E151">
        <v>100</v>
      </c>
      <c r="F151" t="s">
        <v>695</v>
      </c>
      <c r="G151" t="str">
        <f>HYPERLINK("http://www.ncbi.nlm.nih.gov/sites/entrez?db=nuccore&amp;cmd=search&amp;term=NR_042825.1", "NR_042825.1")</f>
        <v>NR_042825.1</v>
      </c>
      <c r="H151">
        <v>1427</v>
      </c>
      <c r="I151">
        <v>311</v>
      </c>
      <c r="J151">
        <v>750</v>
      </c>
      <c r="K151">
        <v>30.83391730903994</v>
      </c>
      <c r="L151">
        <v>645</v>
      </c>
      <c r="M151">
        <v>0</v>
      </c>
      <c r="N151" t="s">
        <v>552</v>
      </c>
      <c r="O151">
        <v>93</v>
      </c>
      <c r="P151" t="s">
        <v>192</v>
      </c>
      <c r="Q151">
        <v>0</v>
      </c>
      <c r="R151" t="s">
        <v>39</v>
      </c>
      <c r="S151" t="s">
        <v>39</v>
      </c>
      <c r="T151" t="s">
        <v>696</v>
      </c>
      <c r="U151" t="s">
        <v>697</v>
      </c>
      <c r="V151" t="s">
        <v>698</v>
      </c>
      <c r="W151" t="s">
        <v>479</v>
      </c>
      <c r="X151" t="s">
        <v>480</v>
      </c>
      <c r="Y151" t="s">
        <v>481</v>
      </c>
      <c r="Z151" t="s">
        <v>198</v>
      </c>
      <c r="AB151" t="s">
        <v>47</v>
      </c>
    </row>
    <row r="152" spans="1:28" x14ac:dyDescent="0.3">
      <c r="A152" t="s">
        <v>699</v>
      </c>
      <c r="B152">
        <v>439</v>
      </c>
      <c r="C152">
        <v>1</v>
      </c>
      <c r="D152">
        <v>439</v>
      </c>
      <c r="E152">
        <v>100</v>
      </c>
      <c r="F152" t="s">
        <v>150</v>
      </c>
      <c r="G152" t="str">
        <f>HYPERLINK("http://www.ncbi.nlm.nih.gov/sites/entrez?db=nuccore&amp;cmd=search&amp;term=NR_102852.1", "NR_102852.1")</f>
        <v>NR_102852.1</v>
      </c>
      <c r="H152">
        <v>1519</v>
      </c>
      <c r="I152">
        <v>348</v>
      </c>
      <c r="J152">
        <v>786</v>
      </c>
      <c r="K152">
        <v>28.90059249506254</v>
      </c>
      <c r="L152">
        <v>723</v>
      </c>
      <c r="M152">
        <v>0</v>
      </c>
      <c r="N152" t="s">
        <v>609</v>
      </c>
      <c r="O152">
        <v>96</v>
      </c>
      <c r="P152" t="s">
        <v>356</v>
      </c>
      <c r="Q152">
        <v>0</v>
      </c>
      <c r="R152" t="s">
        <v>39</v>
      </c>
      <c r="S152" t="s">
        <v>39</v>
      </c>
      <c r="T152" t="s">
        <v>153</v>
      </c>
      <c r="U152" t="s">
        <v>154</v>
      </c>
      <c r="V152" t="s">
        <v>134</v>
      </c>
      <c r="W152" t="s">
        <v>96</v>
      </c>
      <c r="X152" t="s">
        <v>97</v>
      </c>
      <c r="Y152" t="s">
        <v>98</v>
      </c>
      <c r="Z152" t="s">
        <v>79</v>
      </c>
      <c r="AB152" t="s">
        <v>47</v>
      </c>
    </row>
    <row r="153" spans="1:28" x14ac:dyDescent="0.3">
      <c r="A153" t="s">
        <v>700</v>
      </c>
      <c r="B153">
        <v>439</v>
      </c>
      <c r="C153">
        <v>1</v>
      </c>
      <c r="D153">
        <v>439</v>
      </c>
      <c r="E153">
        <v>100</v>
      </c>
      <c r="F153" t="s">
        <v>129</v>
      </c>
      <c r="G153" t="str">
        <f>HYPERLINK("http://www.ncbi.nlm.nih.gov/sites/entrez?db=nuccore&amp;cmd=search&amp;term=NR_026493.1", "NR_026493.1")</f>
        <v>NR_026493.1</v>
      </c>
      <c r="H153">
        <v>1488</v>
      </c>
      <c r="I153">
        <v>338</v>
      </c>
      <c r="J153">
        <v>775</v>
      </c>
      <c r="K153">
        <v>29.43548387096774</v>
      </c>
      <c r="L153">
        <v>582</v>
      </c>
      <c r="M153">
        <v>4.0000000000000002E-166</v>
      </c>
      <c r="N153" t="s">
        <v>701</v>
      </c>
      <c r="O153">
        <v>90</v>
      </c>
      <c r="P153" t="s">
        <v>615</v>
      </c>
      <c r="Q153">
        <v>0</v>
      </c>
      <c r="R153" t="s">
        <v>39</v>
      </c>
      <c r="S153" t="s">
        <v>39</v>
      </c>
      <c r="T153" t="s">
        <v>132</v>
      </c>
      <c r="U153" t="s">
        <v>133</v>
      </c>
      <c r="V153" t="s">
        <v>134</v>
      </c>
      <c r="W153" t="s">
        <v>96</v>
      </c>
      <c r="X153" t="s">
        <v>97</v>
      </c>
      <c r="Y153" t="s">
        <v>98</v>
      </c>
      <c r="Z153" t="s">
        <v>79</v>
      </c>
      <c r="AB153" t="s">
        <v>47</v>
      </c>
    </row>
    <row r="154" spans="1:28" x14ac:dyDescent="0.3">
      <c r="A154" t="s">
        <v>702</v>
      </c>
      <c r="B154">
        <v>439</v>
      </c>
      <c r="C154">
        <v>1</v>
      </c>
      <c r="D154">
        <v>439</v>
      </c>
      <c r="E154">
        <v>100</v>
      </c>
      <c r="F154" t="s">
        <v>703</v>
      </c>
      <c r="G154" t="str">
        <f>HYPERLINK("http://www.ncbi.nlm.nih.gov/sites/entrez?db=nuccore&amp;cmd=search&amp;term=NR_042953.1", "NR_042953.1")</f>
        <v>NR_042953.1</v>
      </c>
      <c r="H154">
        <v>1390</v>
      </c>
      <c r="I154">
        <v>308</v>
      </c>
      <c r="J154">
        <v>746</v>
      </c>
      <c r="K154">
        <v>31.582733812949641</v>
      </c>
      <c r="L154">
        <v>695</v>
      </c>
      <c r="M154">
        <v>0</v>
      </c>
      <c r="N154" t="s">
        <v>514</v>
      </c>
      <c r="O154">
        <v>95</v>
      </c>
      <c r="P154" t="s">
        <v>356</v>
      </c>
      <c r="Q154">
        <v>0</v>
      </c>
      <c r="R154" t="s">
        <v>39</v>
      </c>
      <c r="S154" t="s">
        <v>39</v>
      </c>
      <c r="T154" t="s">
        <v>704</v>
      </c>
      <c r="U154" t="s">
        <v>705</v>
      </c>
      <c r="V154" t="s">
        <v>706</v>
      </c>
      <c r="W154" t="s">
        <v>96</v>
      </c>
      <c r="X154" t="s">
        <v>97</v>
      </c>
      <c r="Y154" t="s">
        <v>98</v>
      </c>
      <c r="Z154" t="s">
        <v>79</v>
      </c>
      <c r="AB154" t="s">
        <v>47</v>
      </c>
    </row>
    <row r="155" spans="1:28" x14ac:dyDescent="0.3">
      <c r="A155" t="s">
        <v>707</v>
      </c>
      <c r="B155">
        <v>439</v>
      </c>
      <c r="C155">
        <v>1</v>
      </c>
      <c r="D155">
        <v>434</v>
      </c>
      <c r="E155">
        <v>98.861047835990888</v>
      </c>
      <c r="F155" t="s">
        <v>708</v>
      </c>
      <c r="G155" t="str">
        <f>HYPERLINK("http://www.ncbi.nlm.nih.gov/sites/entrez?db=nuccore&amp;cmd=search&amp;term=NR_109014.1", "NR_109014.1")</f>
        <v>NR_109014.1</v>
      </c>
      <c r="H155">
        <v>1262</v>
      </c>
      <c r="I155">
        <v>195</v>
      </c>
      <c r="J155">
        <v>626</v>
      </c>
      <c r="K155">
        <v>34.231378763866879</v>
      </c>
      <c r="L155">
        <v>662</v>
      </c>
      <c r="M155">
        <v>0</v>
      </c>
      <c r="N155" t="s">
        <v>527</v>
      </c>
      <c r="O155">
        <v>94</v>
      </c>
      <c r="P155" t="s">
        <v>709</v>
      </c>
      <c r="Q155">
        <v>1</v>
      </c>
      <c r="R155" t="s">
        <v>39</v>
      </c>
      <c r="S155" t="s">
        <v>39</v>
      </c>
      <c r="T155" t="s">
        <v>710</v>
      </c>
      <c r="U155" t="s">
        <v>711</v>
      </c>
      <c r="V155" t="s">
        <v>269</v>
      </c>
      <c r="W155" t="s">
        <v>96</v>
      </c>
      <c r="X155" t="s">
        <v>97</v>
      </c>
      <c r="Y155" t="s">
        <v>98</v>
      </c>
      <c r="Z155" t="s">
        <v>79</v>
      </c>
      <c r="AB155" t="s">
        <v>47</v>
      </c>
    </row>
    <row r="156" spans="1:28" x14ac:dyDescent="0.3">
      <c r="A156" t="s">
        <v>712</v>
      </c>
      <c r="B156">
        <v>439</v>
      </c>
      <c r="C156">
        <v>1</v>
      </c>
      <c r="D156">
        <v>439</v>
      </c>
      <c r="E156">
        <v>100</v>
      </c>
      <c r="F156" t="s">
        <v>713</v>
      </c>
      <c r="G156" t="str">
        <f>HYPERLINK("http://www.ncbi.nlm.nih.gov/sites/entrez?db=nuccore&amp;cmd=search&amp;term=NR_024750.1", "NR_024750.1")</f>
        <v>NR_024750.1</v>
      </c>
      <c r="H156">
        <v>1315</v>
      </c>
      <c r="I156">
        <v>300</v>
      </c>
      <c r="J156">
        <v>739</v>
      </c>
      <c r="K156">
        <v>33.460076045627368</v>
      </c>
      <c r="L156">
        <v>697</v>
      </c>
      <c r="M156">
        <v>0</v>
      </c>
      <c r="N156" t="s">
        <v>213</v>
      </c>
      <c r="O156">
        <v>95</v>
      </c>
      <c r="P156" t="s">
        <v>192</v>
      </c>
      <c r="Q156">
        <v>0</v>
      </c>
      <c r="R156" t="s">
        <v>39</v>
      </c>
      <c r="S156" t="s">
        <v>39</v>
      </c>
      <c r="T156" t="s">
        <v>714</v>
      </c>
      <c r="U156" t="s">
        <v>715</v>
      </c>
      <c r="V156" t="s">
        <v>716</v>
      </c>
      <c r="W156" t="s">
        <v>96</v>
      </c>
      <c r="X156" t="s">
        <v>97</v>
      </c>
      <c r="Y156" t="s">
        <v>98</v>
      </c>
      <c r="Z156" t="s">
        <v>79</v>
      </c>
      <c r="AB156" t="s">
        <v>47</v>
      </c>
    </row>
    <row r="157" spans="1:28" x14ac:dyDescent="0.3">
      <c r="A157" t="s">
        <v>717</v>
      </c>
      <c r="B157">
        <v>439</v>
      </c>
      <c r="C157">
        <v>1</v>
      </c>
      <c r="D157">
        <v>433</v>
      </c>
      <c r="E157">
        <v>98.633257403189063</v>
      </c>
      <c r="F157" t="s">
        <v>90</v>
      </c>
      <c r="G157" t="str">
        <f>HYPERLINK("http://www.ncbi.nlm.nih.gov/sites/entrez?db=nuccore&amp;cmd=search&amp;term=NR_156081.1", "NR_156081.1")</f>
        <v>NR_156081.1</v>
      </c>
      <c r="H157">
        <v>1411</v>
      </c>
      <c r="I157">
        <v>336</v>
      </c>
      <c r="J157">
        <v>767</v>
      </c>
      <c r="K157">
        <v>30.61658398299079</v>
      </c>
      <c r="L157">
        <v>676</v>
      </c>
      <c r="M157">
        <v>0</v>
      </c>
      <c r="N157" t="s">
        <v>718</v>
      </c>
      <c r="O157">
        <v>94</v>
      </c>
      <c r="P157" t="s">
        <v>485</v>
      </c>
      <c r="Q157">
        <v>0</v>
      </c>
      <c r="R157" t="s">
        <v>39</v>
      </c>
      <c r="S157" t="s">
        <v>39</v>
      </c>
      <c r="T157" t="s">
        <v>93</v>
      </c>
      <c r="U157" t="s">
        <v>94</v>
      </c>
      <c r="V157" t="s">
        <v>95</v>
      </c>
      <c r="W157" t="s">
        <v>96</v>
      </c>
      <c r="X157" t="s">
        <v>97</v>
      </c>
      <c r="Y157" t="s">
        <v>98</v>
      </c>
      <c r="Z157" t="s">
        <v>79</v>
      </c>
      <c r="AB157" t="s">
        <v>47</v>
      </c>
    </row>
    <row r="158" spans="1:28" x14ac:dyDescent="0.3">
      <c r="A158" t="s">
        <v>719</v>
      </c>
      <c r="B158">
        <v>439</v>
      </c>
      <c r="C158">
        <v>1</v>
      </c>
      <c r="D158">
        <v>439</v>
      </c>
      <c r="E158">
        <v>100</v>
      </c>
      <c r="F158" t="s">
        <v>720</v>
      </c>
      <c r="G158" t="str">
        <f>HYPERLINK("http://www.ncbi.nlm.nih.gov/sites/entrez?db=nuccore&amp;cmd=search&amp;term=NR_118670.1", "NR_118670.1")</f>
        <v>NR_118670.1</v>
      </c>
      <c r="H158">
        <v>1481</v>
      </c>
      <c r="I158">
        <v>357</v>
      </c>
      <c r="J158">
        <v>795</v>
      </c>
      <c r="K158">
        <v>29.642133693450369</v>
      </c>
      <c r="L158">
        <v>736</v>
      </c>
      <c r="M158">
        <v>0</v>
      </c>
      <c r="N158" t="s">
        <v>638</v>
      </c>
      <c r="O158">
        <v>96</v>
      </c>
      <c r="P158" t="s">
        <v>356</v>
      </c>
      <c r="Q158">
        <v>0</v>
      </c>
      <c r="R158" t="s">
        <v>39</v>
      </c>
      <c r="S158" t="s">
        <v>39</v>
      </c>
      <c r="T158" t="s">
        <v>721</v>
      </c>
      <c r="U158" t="s">
        <v>722</v>
      </c>
      <c r="V158" t="s">
        <v>179</v>
      </c>
      <c r="W158" t="s">
        <v>180</v>
      </c>
      <c r="X158" t="s">
        <v>97</v>
      </c>
      <c r="Y158" t="s">
        <v>98</v>
      </c>
      <c r="Z158" t="s">
        <v>79</v>
      </c>
      <c r="AB158" t="s">
        <v>47</v>
      </c>
    </row>
    <row r="159" spans="1:28" x14ac:dyDescent="0.3">
      <c r="A159" t="s">
        <v>723</v>
      </c>
      <c r="B159">
        <v>439</v>
      </c>
      <c r="C159">
        <v>1</v>
      </c>
      <c r="D159">
        <v>439</v>
      </c>
      <c r="E159">
        <v>100</v>
      </c>
      <c r="F159" t="s">
        <v>36</v>
      </c>
      <c r="G159" t="str">
        <f>HYPERLINK("http://www.ncbi.nlm.nih.gov/sites/entrez?db=nuccore&amp;cmd=search&amp;term=NR_163665.1", "NR_163665.1")</f>
        <v>NR_163665.1</v>
      </c>
      <c r="H159">
        <v>1380</v>
      </c>
      <c r="I159">
        <v>279</v>
      </c>
      <c r="J159">
        <v>717</v>
      </c>
      <c r="K159">
        <v>31.811594202898551</v>
      </c>
      <c r="L159">
        <v>590</v>
      </c>
      <c r="M159">
        <v>2.9999999999999999E-168</v>
      </c>
      <c r="N159" t="s">
        <v>724</v>
      </c>
      <c r="O159">
        <v>90</v>
      </c>
      <c r="P159" t="s">
        <v>364</v>
      </c>
      <c r="Q159">
        <v>0</v>
      </c>
      <c r="R159" t="s">
        <v>39</v>
      </c>
      <c r="S159" t="s">
        <v>39</v>
      </c>
      <c r="T159" t="s">
        <v>40</v>
      </c>
      <c r="U159" t="s">
        <v>41</v>
      </c>
      <c r="V159" t="s">
        <v>42</v>
      </c>
      <c r="W159" t="s">
        <v>43</v>
      </c>
      <c r="X159" t="s">
        <v>44</v>
      </c>
      <c r="Y159" t="s">
        <v>45</v>
      </c>
      <c r="Z159" t="s">
        <v>46</v>
      </c>
      <c r="AB159" t="s">
        <v>47</v>
      </c>
    </row>
    <row r="160" spans="1:28" x14ac:dyDescent="0.3">
      <c r="A160" t="s">
        <v>725</v>
      </c>
      <c r="B160">
        <v>439</v>
      </c>
      <c r="C160">
        <v>1</v>
      </c>
      <c r="D160">
        <v>439</v>
      </c>
      <c r="E160">
        <v>100</v>
      </c>
      <c r="F160" t="s">
        <v>90</v>
      </c>
      <c r="G160" t="str">
        <f>HYPERLINK("http://www.ncbi.nlm.nih.gov/sites/entrez?db=nuccore&amp;cmd=search&amp;term=NR_156081.1", "NR_156081.1")</f>
        <v>NR_156081.1</v>
      </c>
      <c r="H160">
        <v>1411</v>
      </c>
      <c r="I160">
        <v>336</v>
      </c>
      <c r="J160">
        <v>774</v>
      </c>
      <c r="K160">
        <v>31.112686038270731</v>
      </c>
      <c r="L160">
        <v>745</v>
      </c>
      <c r="M160">
        <v>0</v>
      </c>
      <c r="N160" t="s">
        <v>266</v>
      </c>
      <c r="O160">
        <v>97</v>
      </c>
      <c r="P160" t="s">
        <v>364</v>
      </c>
      <c r="Q160">
        <v>0</v>
      </c>
      <c r="R160" t="s">
        <v>39</v>
      </c>
      <c r="S160" t="s">
        <v>39</v>
      </c>
      <c r="T160" t="s">
        <v>93</v>
      </c>
      <c r="U160" t="s">
        <v>94</v>
      </c>
      <c r="V160" t="s">
        <v>95</v>
      </c>
      <c r="W160" t="s">
        <v>96</v>
      </c>
      <c r="X160" t="s">
        <v>97</v>
      </c>
      <c r="Y160" t="s">
        <v>98</v>
      </c>
      <c r="Z160" t="s">
        <v>79</v>
      </c>
      <c r="AB160" t="s">
        <v>47</v>
      </c>
    </row>
    <row r="161" spans="1:28" x14ac:dyDescent="0.3">
      <c r="A161" t="s">
        <v>726</v>
      </c>
      <c r="B161">
        <v>439</v>
      </c>
      <c r="C161">
        <v>1</v>
      </c>
      <c r="D161">
        <v>439</v>
      </c>
      <c r="E161">
        <v>100</v>
      </c>
      <c r="F161" t="s">
        <v>90</v>
      </c>
      <c r="G161" t="str">
        <f>HYPERLINK("http://www.ncbi.nlm.nih.gov/sites/entrez?db=nuccore&amp;cmd=search&amp;term=NR_156081.1", "NR_156081.1")</f>
        <v>NR_156081.1</v>
      </c>
      <c r="H161">
        <v>1411</v>
      </c>
      <c r="I161">
        <v>336</v>
      </c>
      <c r="J161">
        <v>756</v>
      </c>
      <c r="K161">
        <v>29.836995038979449</v>
      </c>
      <c r="L161">
        <v>634</v>
      </c>
      <c r="M161">
        <v>0</v>
      </c>
      <c r="N161" t="s">
        <v>398</v>
      </c>
      <c r="O161">
        <v>93</v>
      </c>
      <c r="P161" t="s">
        <v>727</v>
      </c>
      <c r="Q161">
        <v>4</v>
      </c>
      <c r="R161" t="s">
        <v>39</v>
      </c>
      <c r="S161" t="s">
        <v>39</v>
      </c>
      <c r="T161" t="s">
        <v>93</v>
      </c>
      <c r="U161" t="s">
        <v>94</v>
      </c>
      <c r="V161" t="s">
        <v>95</v>
      </c>
      <c r="W161" t="s">
        <v>96</v>
      </c>
      <c r="X161" t="s">
        <v>97</v>
      </c>
      <c r="Y161" t="s">
        <v>98</v>
      </c>
      <c r="Z161" t="s">
        <v>79</v>
      </c>
      <c r="AB161" t="s">
        <v>47</v>
      </c>
    </row>
    <row r="162" spans="1:28" x14ac:dyDescent="0.3">
      <c r="A162" t="s">
        <v>728</v>
      </c>
      <c r="B162">
        <v>439</v>
      </c>
      <c r="C162">
        <v>1</v>
      </c>
      <c r="D162">
        <v>439</v>
      </c>
      <c r="E162">
        <v>100</v>
      </c>
      <c r="F162" t="s">
        <v>299</v>
      </c>
      <c r="G162" t="str">
        <f>HYPERLINK("http://www.ncbi.nlm.nih.gov/sites/entrez?db=nuccore&amp;cmd=search&amp;term=NR_042200.1", "NR_042200.1")</f>
        <v>NR_042200.1</v>
      </c>
      <c r="H162">
        <v>1468</v>
      </c>
      <c r="I162">
        <v>318</v>
      </c>
      <c r="J162">
        <v>755</v>
      </c>
      <c r="K162">
        <v>29.836512261580381</v>
      </c>
      <c r="L162">
        <v>676</v>
      </c>
      <c r="M162">
        <v>0</v>
      </c>
      <c r="N162" t="s">
        <v>556</v>
      </c>
      <c r="O162">
        <v>94</v>
      </c>
      <c r="P162" t="s">
        <v>214</v>
      </c>
      <c r="Q162">
        <v>0</v>
      </c>
      <c r="R162" t="s">
        <v>39</v>
      </c>
      <c r="S162" t="s">
        <v>39</v>
      </c>
      <c r="T162" t="s">
        <v>301</v>
      </c>
      <c r="U162" t="s">
        <v>302</v>
      </c>
      <c r="V162" t="s">
        <v>134</v>
      </c>
      <c r="W162" t="s">
        <v>96</v>
      </c>
      <c r="X162" t="s">
        <v>97</v>
      </c>
      <c r="Y162" t="s">
        <v>98</v>
      </c>
      <c r="Z162" t="s">
        <v>79</v>
      </c>
      <c r="AB162" t="s">
        <v>47</v>
      </c>
    </row>
    <row r="163" spans="1:28" x14ac:dyDescent="0.3">
      <c r="A163" t="s">
        <v>729</v>
      </c>
      <c r="B163">
        <v>439</v>
      </c>
      <c r="C163">
        <v>1</v>
      </c>
      <c r="D163">
        <v>439</v>
      </c>
      <c r="E163">
        <v>100</v>
      </c>
      <c r="F163" t="s">
        <v>730</v>
      </c>
      <c r="G163" t="str">
        <f>HYPERLINK("http://www.ncbi.nlm.nih.gov/sites/entrez?db=nuccore&amp;cmd=search&amp;term=NR_152059.1", "NR_152059.1")</f>
        <v>NR_152059.1</v>
      </c>
      <c r="H163">
        <v>1363</v>
      </c>
      <c r="I163">
        <v>272</v>
      </c>
      <c r="J163">
        <v>710</v>
      </c>
      <c r="K163">
        <v>32.208363903154797</v>
      </c>
      <c r="L163">
        <v>750</v>
      </c>
      <c r="M163">
        <v>0</v>
      </c>
      <c r="N163" t="s">
        <v>517</v>
      </c>
      <c r="O163">
        <v>97</v>
      </c>
      <c r="P163" t="s">
        <v>356</v>
      </c>
      <c r="Q163">
        <v>0</v>
      </c>
      <c r="R163" t="s">
        <v>39</v>
      </c>
      <c r="S163" t="s">
        <v>39</v>
      </c>
      <c r="T163" t="s">
        <v>731</v>
      </c>
      <c r="U163" t="s">
        <v>732</v>
      </c>
      <c r="V163" t="s">
        <v>733</v>
      </c>
      <c r="W163" t="s">
        <v>106</v>
      </c>
      <c r="X163" t="s">
        <v>97</v>
      </c>
      <c r="Y163" t="s">
        <v>98</v>
      </c>
      <c r="Z163" t="s">
        <v>79</v>
      </c>
      <c r="AB163" t="s">
        <v>47</v>
      </c>
    </row>
    <row r="164" spans="1:28" x14ac:dyDescent="0.3">
      <c r="A164" t="s">
        <v>734</v>
      </c>
      <c r="B164">
        <v>439</v>
      </c>
      <c r="C164">
        <v>1</v>
      </c>
      <c r="D164">
        <v>439</v>
      </c>
      <c r="E164">
        <v>100</v>
      </c>
      <c r="F164" t="s">
        <v>413</v>
      </c>
      <c r="G164" t="str">
        <f>HYPERLINK("http://www.ncbi.nlm.nih.gov/sites/entrez?db=nuccore&amp;cmd=search&amp;term=NR_042832.1", "NR_042832.1")</f>
        <v>NR_042832.1</v>
      </c>
      <c r="H164">
        <v>1456</v>
      </c>
      <c r="I164">
        <v>330</v>
      </c>
      <c r="J164">
        <v>769</v>
      </c>
      <c r="K164">
        <v>30.219780219780219</v>
      </c>
      <c r="L164">
        <v>723</v>
      </c>
      <c r="M164">
        <v>0</v>
      </c>
      <c r="N164" t="s">
        <v>290</v>
      </c>
      <c r="O164">
        <v>96</v>
      </c>
      <c r="P164" t="s">
        <v>192</v>
      </c>
      <c r="Q164">
        <v>0</v>
      </c>
      <c r="R164" t="s">
        <v>39</v>
      </c>
      <c r="S164" t="s">
        <v>39</v>
      </c>
      <c r="T164" t="s">
        <v>415</v>
      </c>
      <c r="U164" t="s">
        <v>416</v>
      </c>
      <c r="V164" t="s">
        <v>321</v>
      </c>
      <c r="W164" t="s">
        <v>96</v>
      </c>
      <c r="X164" t="s">
        <v>97</v>
      </c>
      <c r="Y164" t="s">
        <v>98</v>
      </c>
      <c r="Z164" t="s">
        <v>79</v>
      </c>
      <c r="AB164" t="s">
        <v>47</v>
      </c>
    </row>
    <row r="165" spans="1:28" x14ac:dyDescent="0.3">
      <c r="A165" t="s">
        <v>735</v>
      </c>
      <c r="B165">
        <v>439</v>
      </c>
      <c r="C165">
        <v>1</v>
      </c>
      <c r="D165">
        <v>439</v>
      </c>
      <c r="E165">
        <v>100</v>
      </c>
      <c r="F165" t="s">
        <v>736</v>
      </c>
      <c r="G165" t="str">
        <f>HYPERLINK("http://www.ncbi.nlm.nih.gov/sites/entrez?db=nuccore&amp;cmd=search&amp;term=NR_104901.1", "NR_104901.1")</f>
        <v>NR_104901.1</v>
      </c>
      <c r="H165">
        <v>1515</v>
      </c>
      <c r="I165">
        <v>314</v>
      </c>
      <c r="J165">
        <v>752</v>
      </c>
      <c r="K165">
        <v>28.976897689768979</v>
      </c>
      <c r="L165">
        <v>529</v>
      </c>
      <c r="M165">
        <v>6.0000000000000003E-150</v>
      </c>
      <c r="N165" t="s">
        <v>737</v>
      </c>
      <c r="O165">
        <v>88</v>
      </c>
      <c r="P165" t="s">
        <v>738</v>
      </c>
      <c r="Q165">
        <v>2</v>
      </c>
      <c r="R165" t="s">
        <v>39</v>
      </c>
      <c r="S165" t="s">
        <v>39</v>
      </c>
      <c r="T165" t="s">
        <v>739</v>
      </c>
      <c r="U165" t="s">
        <v>740</v>
      </c>
      <c r="V165" t="s">
        <v>741</v>
      </c>
      <c r="W165" t="s">
        <v>53</v>
      </c>
      <c r="X165" t="s">
        <v>44</v>
      </c>
      <c r="Y165" t="s">
        <v>45</v>
      </c>
      <c r="Z165" t="s">
        <v>46</v>
      </c>
      <c r="AB165" t="s">
        <v>47</v>
      </c>
    </row>
    <row r="166" spans="1:28" x14ac:dyDescent="0.3">
      <c r="A166" t="s">
        <v>742</v>
      </c>
      <c r="B166">
        <v>439</v>
      </c>
      <c r="C166">
        <v>1</v>
      </c>
      <c r="D166">
        <v>439</v>
      </c>
      <c r="E166">
        <v>100</v>
      </c>
      <c r="F166" t="s">
        <v>551</v>
      </c>
      <c r="G166" t="str">
        <f>HYPERLINK("http://www.ncbi.nlm.nih.gov/sites/entrez?db=nuccore&amp;cmd=search&amp;term=NR_026103.1", "NR_026103.1")</f>
        <v>NR_026103.1</v>
      </c>
      <c r="H166">
        <v>1489</v>
      </c>
      <c r="I166">
        <v>316</v>
      </c>
      <c r="J166">
        <v>754</v>
      </c>
      <c r="K166">
        <v>29.48287441235728</v>
      </c>
      <c r="L166">
        <v>712</v>
      </c>
      <c r="M166">
        <v>0</v>
      </c>
      <c r="N166" t="s">
        <v>442</v>
      </c>
      <c r="O166">
        <v>95</v>
      </c>
      <c r="P166" t="s">
        <v>356</v>
      </c>
      <c r="Q166">
        <v>0</v>
      </c>
      <c r="R166" t="s">
        <v>39</v>
      </c>
      <c r="S166" t="s">
        <v>39</v>
      </c>
      <c r="T166" t="s">
        <v>553</v>
      </c>
      <c r="U166" t="s">
        <v>554</v>
      </c>
      <c r="V166" t="s">
        <v>134</v>
      </c>
      <c r="W166" t="s">
        <v>96</v>
      </c>
      <c r="X166" t="s">
        <v>97</v>
      </c>
      <c r="Y166" t="s">
        <v>98</v>
      </c>
      <c r="Z166" t="s">
        <v>79</v>
      </c>
      <c r="AB166" t="s">
        <v>47</v>
      </c>
    </row>
    <row r="167" spans="1:28" x14ac:dyDescent="0.3">
      <c r="A167" t="s">
        <v>743</v>
      </c>
      <c r="B167">
        <v>439</v>
      </c>
      <c r="C167">
        <v>1</v>
      </c>
      <c r="D167">
        <v>435</v>
      </c>
      <c r="E167">
        <v>99.088838268792713</v>
      </c>
      <c r="F167" t="s">
        <v>403</v>
      </c>
      <c r="G167" t="str">
        <f>HYPERLINK("http://www.ncbi.nlm.nih.gov/sites/entrez?db=nuccore&amp;cmd=search&amp;term=NR_117758.1", "NR_117758.1")</f>
        <v>NR_117758.1</v>
      </c>
      <c r="H167">
        <v>1329</v>
      </c>
      <c r="I167">
        <v>322</v>
      </c>
      <c r="J167">
        <v>755</v>
      </c>
      <c r="K167">
        <v>32.656132430398799</v>
      </c>
      <c r="L167">
        <v>702</v>
      </c>
      <c r="M167">
        <v>0</v>
      </c>
      <c r="N167" t="s">
        <v>744</v>
      </c>
      <c r="O167">
        <v>95</v>
      </c>
      <c r="P167" t="s">
        <v>745</v>
      </c>
      <c r="Q167">
        <v>0</v>
      </c>
      <c r="R167" t="s">
        <v>39</v>
      </c>
      <c r="S167" t="s">
        <v>39</v>
      </c>
      <c r="T167" t="s">
        <v>405</v>
      </c>
      <c r="U167" t="s">
        <v>406</v>
      </c>
      <c r="V167" t="s">
        <v>321</v>
      </c>
      <c r="W167" t="s">
        <v>96</v>
      </c>
      <c r="X167" t="s">
        <v>97</v>
      </c>
      <c r="Y167" t="s">
        <v>98</v>
      </c>
      <c r="Z167" t="s">
        <v>79</v>
      </c>
      <c r="AB167" t="s">
        <v>47</v>
      </c>
    </row>
    <row r="168" spans="1:28" x14ac:dyDescent="0.3">
      <c r="A168" t="s">
        <v>746</v>
      </c>
      <c r="B168">
        <v>439</v>
      </c>
      <c r="C168">
        <v>1</v>
      </c>
      <c r="D168">
        <v>434</v>
      </c>
      <c r="E168">
        <v>98.861047835990888</v>
      </c>
      <c r="F168" t="s">
        <v>747</v>
      </c>
      <c r="G168" t="str">
        <f>HYPERLINK("http://www.ncbi.nlm.nih.gov/sites/entrez?db=nuccore&amp;cmd=search&amp;term=NR_028911.1", "NR_028911.1")</f>
        <v>NR_028911.1</v>
      </c>
      <c r="H168">
        <v>1488</v>
      </c>
      <c r="I168">
        <v>335</v>
      </c>
      <c r="J168">
        <v>768</v>
      </c>
      <c r="K168">
        <v>29.166666666666671</v>
      </c>
      <c r="L168">
        <v>619</v>
      </c>
      <c r="M168">
        <v>3.0000000000000001E-177</v>
      </c>
      <c r="N168" t="s">
        <v>748</v>
      </c>
      <c r="O168">
        <v>92</v>
      </c>
      <c r="P168" t="s">
        <v>584</v>
      </c>
      <c r="Q168">
        <v>0</v>
      </c>
      <c r="R168" t="s">
        <v>39</v>
      </c>
      <c r="S168" t="s">
        <v>39</v>
      </c>
      <c r="T168" t="s">
        <v>749</v>
      </c>
      <c r="U168" t="s">
        <v>750</v>
      </c>
      <c r="V168" t="s">
        <v>751</v>
      </c>
      <c r="W168" t="s">
        <v>461</v>
      </c>
      <c r="X168" t="s">
        <v>97</v>
      </c>
      <c r="Y168" t="s">
        <v>98</v>
      </c>
      <c r="Z168" t="s">
        <v>79</v>
      </c>
      <c r="AB168" t="s">
        <v>47</v>
      </c>
    </row>
    <row r="169" spans="1:28" x14ac:dyDescent="0.3">
      <c r="A169" t="s">
        <v>752</v>
      </c>
      <c r="B169">
        <v>439</v>
      </c>
      <c r="C169">
        <v>1</v>
      </c>
      <c r="D169">
        <v>439</v>
      </c>
      <c r="E169">
        <v>100</v>
      </c>
      <c r="F169" t="s">
        <v>753</v>
      </c>
      <c r="G169" t="str">
        <f>HYPERLINK("http://www.ncbi.nlm.nih.gov/sites/entrez?db=nuccore&amp;cmd=search&amp;term=NR_027558.1", "NR_027558.1")</f>
        <v>NR_027558.1</v>
      </c>
      <c r="H169">
        <v>1365</v>
      </c>
      <c r="I169">
        <v>292</v>
      </c>
      <c r="J169">
        <v>729</v>
      </c>
      <c r="K169">
        <v>32.087912087912088</v>
      </c>
      <c r="L169">
        <v>710</v>
      </c>
      <c r="M169">
        <v>0</v>
      </c>
      <c r="N169" t="s">
        <v>442</v>
      </c>
      <c r="O169">
        <v>95</v>
      </c>
      <c r="P169" t="s">
        <v>615</v>
      </c>
      <c r="Q169">
        <v>0</v>
      </c>
      <c r="R169" t="s">
        <v>39</v>
      </c>
      <c r="S169" t="s">
        <v>39</v>
      </c>
      <c r="T169" t="s">
        <v>754</v>
      </c>
      <c r="U169" t="s">
        <v>755</v>
      </c>
      <c r="V169" t="s">
        <v>756</v>
      </c>
      <c r="W169" t="s">
        <v>106</v>
      </c>
      <c r="X169" t="s">
        <v>97</v>
      </c>
      <c r="Y169" t="s">
        <v>98</v>
      </c>
      <c r="Z169" t="s">
        <v>79</v>
      </c>
      <c r="AB169" t="s">
        <v>47</v>
      </c>
    </row>
    <row r="170" spans="1:28" x14ac:dyDescent="0.3">
      <c r="A170" t="s">
        <v>757</v>
      </c>
      <c r="B170">
        <v>439</v>
      </c>
      <c r="C170">
        <v>1</v>
      </c>
      <c r="D170">
        <v>439</v>
      </c>
      <c r="E170">
        <v>100</v>
      </c>
      <c r="F170" t="s">
        <v>614</v>
      </c>
      <c r="G170" t="str">
        <f>HYPERLINK("http://www.ncbi.nlm.nih.gov/sites/entrez?db=nuccore&amp;cmd=search&amp;term=NR_028785.1", "NR_028785.1")</f>
        <v>NR_028785.1</v>
      </c>
      <c r="H170">
        <v>1529</v>
      </c>
      <c r="I170">
        <v>351</v>
      </c>
      <c r="J170">
        <v>789</v>
      </c>
      <c r="K170">
        <v>28.711576193590581</v>
      </c>
      <c r="L170">
        <v>806</v>
      </c>
      <c r="M170">
        <v>0</v>
      </c>
      <c r="N170" t="s">
        <v>758</v>
      </c>
      <c r="O170">
        <v>99</v>
      </c>
      <c r="P170" t="s">
        <v>356</v>
      </c>
      <c r="Q170">
        <v>0</v>
      </c>
      <c r="R170" t="s">
        <v>39</v>
      </c>
      <c r="S170" t="s">
        <v>39</v>
      </c>
      <c r="T170" t="s">
        <v>616</v>
      </c>
      <c r="U170" t="s">
        <v>617</v>
      </c>
      <c r="V170" t="s">
        <v>134</v>
      </c>
      <c r="W170" t="s">
        <v>96</v>
      </c>
      <c r="X170" t="s">
        <v>97</v>
      </c>
      <c r="Y170" t="s">
        <v>98</v>
      </c>
      <c r="Z170" t="s">
        <v>79</v>
      </c>
      <c r="AB170" t="s">
        <v>47</v>
      </c>
    </row>
    <row r="171" spans="1:28" x14ac:dyDescent="0.3">
      <c r="A171" t="s">
        <v>759</v>
      </c>
      <c r="B171">
        <v>439</v>
      </c>
      <c r="C171">
        <v>1</v>
      </c>
      <c r="D171">
        <v>433</v>
      </c>
      <c r="E171">
        <v>98.633257403189063</v>
      </c>
      <c r="F171" t="s">
        <v>601</v>
      </c>
      <c r="G171" t="str">
        <f>HYPERLINK("http://www.ncbi.nlm.nih.gov/sites/entrez?db=nuccore&amp;cmd=search&amp;term=NR_125677.1", "NR_125677.1")</f>
        <v>NR_125677.1</v>
      </c>
      <c r="H171">
        <v>1480</v>
      </c>
      <c r="I171">
        <v>346</v>
      </c>
      <c r="J171">
        <v>777</v>
      </c>
      <c r="K171">
        <v>29.189189189189189</v>
      </c>
      <c r="L171">
        <v>527</v>
      </c>
      <c r="M171">
        <v>2E-149</v>
      </c>
      <c r="N171" t="s">
        <v>760</v>
      </c>
      <c r="O171">
        <v>88</v>
      </c>
      <c r="P171" t="s">
        <v>539</v>
      </c>
      <c r="Q171">
        <v>0</v>
      </c>
      <c r="R171" t="s">
        <v>39</v>
      </c>
      <c r="S171" t="s">
        <v>39</v>
      </c>
      <c r="T171" t="s">
        <v>604</v>
      </c>
      <c r="U171" t="s">
        <v>605</v>
      </c>
      <c r="V171" t="s">
        <v>606</v>
      </c>
      <c r="W171" t="s">
        <v>607</v>
      </c>
      <c r="X171" t="s">
        <v>97</v>
      </c>
      <c r="Y171" t="s">
        <v>98</v>
      </c>
      <c r="Z171" t="s">
        <v>79</v>
      </c>
      <c r="AB171" t="s">
        <v>47</v>
      </c>
    </row>
    <row r="172" spans="1:28" x14ac:dyDescent="0.3">
      <c r="A172" t="s">
        <v>761</v>
      </c>
      <c r="B172">
        <v>439</v>
      </c>
      <c r="C172">
        <v>1</v>
      </c>
      <c r="D172">
        <v>439</v>
      </c>
      <c r="E172">
        <v>100</v>
      </c>
      <c r="F172" t="s">
        <v>385</v>
      </c>
      <c r="G172" t="str">
        <f>HYPERLINK("http://www.ncbi.nlm.nih.gov/sites/entrez?db=nuccore&amp;cmd=search&amp;term=NR_117905.1", "NR_117905.1")</f>
        <v>NR_117905.1</v>
      </c>
      <c r="H172">
        <v>1376</v>
      </c>
      <c r="I172">
        <v>286</v>
      </c>
      <c r="J172">
        <v>724</v>
      </c>
      <c r="K172">
        <v>31.904069767441861</v>
      </c>
      <c r="L172">
        <v>689</v>
      </c>
      <c r="M172">
        <v>0</v>
      </c>
      <c r="N172" t="s">
        <v>427</v>
      </c>
      <c r="O172">
        <v>94</v>
      </c>
      <c r="P172" t="s">
        <v>356</v>
      </c>
      <c r="Q172">
        <v>0</v>
      </c>
      <c r="R172" t="s">
        <v>39</v>
      </c>
      <c r="S172" t="s">
        <v>39</v>
      </c>
      <c r="T172" t="s">
        <v>387</v>
      </c>
      <c r="U172" t="s">
        <v>388</v>
      </c>
      <c r="V172" t="s">
        <v>389</v>
      </c>
      <c r="W172" t="s">
        <v>96</v>
      </c>
      <c r="X172" t="s">
        <v>97</v>
      </c>
      <c r="Y172" t="s">
        <v>98</v>
      </c>
      <c r="Z172" t="s">
        <v>79</v>
      </c>
      <c r="AB172" t="s">
        <v>47</v>
      </c>
    </row>
    <row r="173" spans="1:28" x14ac:dyDescent="0.3">
      <c r="A173" t="s">
        <v>762</v>
      </c>
      <c r="B173">
        <v>439</v>
      </c>
      <c r="C173">
        <v>1</v>
      </c>
      <c r="D173">
        <v>439</v>
      </c>
      <c r="E173">
        <v>100</v>
      </c>
      <c r="F173" t="s">
        <v>763</v>
      </c>
      <c r="G173" t="str">
        <f>HYPERLINK("http://www.ncbi.nlm.nih.gov/sites/entrez?db=nuccore&amp;cmd=search&amp;term=NR_117142.1", "NR_117142.1")</f>
        <v>NR_117142.1</v>
      </c>
      <c r="H173">
        <v>1523</v>
      </c>
      <c r="I173">
        <v>347</v>
      </c>
      <c r="J173">
        <v>785</v>
      </c>
      <c r="K173">
        <v>28.82468811556139</v>
      </c>
      <c r="L173">
        <v>795</v>
      </c>
      <c r="M173">
        <v>0</v>
      </c>
      <c r="N173" t="s">
        <v>764</v>
      </c>
      <c r="O173">
        <v>99</v>
      </c>
      <c r="P173" t="s">
        <v>356</v>
      </c>
      <c r="Q173">
        <v>0</v>
      </c>
      <c r="R173" t="s">
        <v>39</v>
      </c>
      <c r="S173" t="s">
        <v>39</v>
      </c>
      <c r="T173" t="s">
        <v>765</v>
      </c>
      <c r="U173" t="s">
        <v>766</v>
      </c>
      <c r="V173" t="s">
        <v>767</v>
      </c>
      <c r="W173" t="s">
        <v>96</v>
      </c>
      <c r="X173" t="s">
        <v>97</v>
      </c>
      <c r="Y173" t="s">
        <v>98</v>
      </c>
      <c r="Z173" t="s">
        <v>79</v>
      </c>
      <c r="AB173" t="s">
        <v>47</v>
      </c>
    </row>
    <row r="174" spans="1:28" x14ac:dyDescent="0.3">
      <c r="A174" t="s">
        <v>768</v>
      </c>
      <c r="B174">
        <v>439</v>
      </c>
      <c r="C174">
        <v>1</v>
      </c>
      <c r="D174">
        <v>439</v>
      </c>
      <c r="E174">
        <v>100</v>
      </c>
      <c r="F174" t="s">
        <v>769</v>
      </c>
      <c r="G174" t="str">
        <f>HYPERLINK("http://www.ncbi.nlm.nih.gov/sites/entrez?db=nuccore&amp;cmd=search&amp;term=NR_044490.1", "NR_044490.1")</f>
        <v>NR_044490.1</v>
      </c>
      <c r="H174">
        <v>1482</v>
      </c>
      <c r="I174">
        <v>348</v>
      </c>
      <c r="J174">
        <v>788</v>
      </c>
      <c r="K174">
        <v>29.757085020242911</v>
      </c>
      <c r="L174">
        <v>713</v>
      </c>
      <c r="M174">
        <v>0</v>
      </c>
      <c r="N174" t="s">
        <v>770</v>
      </c>
      <c r="O174">
        <v>95</v>
      </c>
      <c r="P174" t="s">
        <v>167</v>
      </c>
      <c r="Q174">
        <v>0</v>
      </c>
      <c r="R174" t="s">
        <v>39</v>
      </c>
      <c r="S174" t="s">
        <v>39</v>
      </c>
      <c r="T174" t="s">
        <v>771</v>
      </c>
      <c r="U174" t="s">
        <v>772</v>
      </c>
      <c r="V174" t="s">
        <v>773</v>
      </c>
      <c r="W174" t="s">
        <v>163</v>
      </c>
      <c r="X174" t="s">
        <v>97</v>
      </c>
      <c r="Y174" t="s">
        <v>98</v>
      </c>
      <c r="Z174" t="s">
        <v>79</v>
      </c>
      <c r="AB174" t="s">
        <v>47</v>
      </c>
    </row>
    <row r="175" spans="1:28" x14ac:dyDescent="0.3">
      <c r="A175" t="s">
        <v>774</v>
      </c>
      <c r="B175">
        <v>439</v>
      </c>
      <c r="C175">
        <v>1</v>
      </c>
      <c r="D175">
        <v>439</v>
      </c>
      <c r="E175">
        <v>100</v>
      </c>
      <c r="F175" t="s">
        <v>775</v>
      </c>
      <c r="G175" t="str">
        <f>HYPERLINK("http://www.ncbi.nlm.nih.gov/sites/entrez?db=nuccore&amp;cmd=search&amp;term=NR_115693.1", "NR_115693.1")</f>
        <v>NR_115693.1</v>
      </c>
      <c r="H175">
        <v>1526</v>
      </c>
      <c r="I175">
        <v>442</v>
      </c>
      <c r="J175">
        <v>878</v>
      </c>
      <c r="K175">
        <v>28.636959370904329</v>
      </c>
      <c r="L175">
        <v>505</v>
      </c>
      <c r="M175">
        <v>1E-142</v>
      </c>
      <c r="N175" t="s">
        <v>776</v>
      </c>
      <c r="O175">
        <v>87</v>
      </c>
      <c r="P175" t="s">
        <v>557</v>
      </c>
      <c r="Q175">
        <v>0</v>
      </c>
      <c r="R175" t="s">
        <v>39</v>
      </c>
      <c r="S175" t="s">
        <v>39</v>
      </c>
      <c r="T175" t="s">
        <v>777</v>
      </c>
      <c r="U175" t="s">
        <v>778</v>
      </c>
      <c r="V175" t="s">
        <v>779</v>
      </c>
      <c r="W175" t="s">
        <v>780</v>
      </c>
      <c r="X175" t="s">
        <v>97</v>
      </c>
      <c r="Y175" t="s">
        <v>98</v>
      </c>
      <c r="Z175" t="s">
        <v>79</v>
      </c>
      <c r="AB175" t="s">
        <v>47</v>
      </c>
    </row>
    <row r="176" spans="1:28" x14ac:dyDescent="0.3">
      <c r="A176" t="s">
        <v>781</v>
      </c>
      <c r="B176">
        <v>439</v>
      </c>
      <c r="C176">
        <v>1</v>
      </c>
      <c r="D176">
        <v>439</v>
      </c>
      <c r="E176">
        <v>100</v>
      </c>
      <c r="F176" t="s">
        <v>304</v>
      </c>
      <c r="G176" t="str">
        <f>HYPERLINK("http://www.ncbi.nlm.nih.gov/sites/entrez?db=nuccore&amp;cmd=search&amp;term=NR_119068.1", "NR_119068.1")</f>
        <v>NR_119068.1</v>
      </c>
      <c r="H176">
        <v>1470</v>
      </c>
      <c r="I176">
        <v>315</v>
      </c>
      <c r="J176">
        <v>750</v>
      </c>
      <c r="K176">
        <v>29.65986394557823</v>
      </c>
      <c r="L176">
        <v>730</v>
      </c>
      <c r="M176">
        <v>0</v>
      </c>
      <c r="N176" t="s">
        <v>429</v>
      </c>
      <c r="O176">
        <v>96</v>
      </c>
      <c r="P176" t="s">
        <v>645</v>
      </c>
      <c r="Q176">
        <v>0</v>
      </c>
      <c r="R176" t="s">
        <v>39</v>
      </c>
      <c r="S176" t="s">
        <v>39</v>
      </c>
      <c r="T176" t="s">
        <v>306</v>
      </c>
      <c r="U176" t="s">
        <v>307</v>
      </c>
      <c r="V176" t="s">
        <v>134</v>
      </c>
      <c r="W176" t="s">
        <v>96</v>
      </c>
      <c r="X176" t="s">
        <v>97</v>
      </c>
      <c r="Y176" t="s">
        <v>98</v>
      </c>
      <c r="Z176" t="s">
        <v>79</v>
      </c>
      <c r="AB176" t="s">
        <v>47</v>
      </c>
    </row>
    <row r="177" spans="1:28" x14ac:dyDescent="0.3">
      <c r="A177" t="s">
        <v>782</v>
      </c>
      <c r="B177">
        <v>439</v>
      </c>
      <c r="C177">
        <v>1</v>
      </c>
      <c r="D177">
        <v>439</v>
      </c>
      <c r="E177">
        <v>100</v>
      </c>
      <c r="F177" t="s">
        <v>90</v>
      </c>
      <c r="G177" t="str">
        <f>HYPERLINK("http://www.ncbi.nlm.nih.gov/sites/entrez?db=nuccore&amp;cmd=search&amp;term=NR_156080.1", "NR_156080.1")</f>
        <v>NR_156080.1</v>
      </c>
      <c r="H177">
        <v>1410</v>
      </c>
      <c r="I177">
        <v>336</v>
      </c>
      <c r="J177">
        <v>773</v>
      </c>
      <c r="K177">
        <v>31.063829787234042</v>
      </c>
      <c r="L177">
        <v>699</v>
      </c>
      <c r="M177">
        <v>0</v>
      </c>
      <c r="N177" t="s">
        <v>355</v>
      </c>
      <c r="O177">
        <v>95</v>
      </c>
      <c r="P177" t="s">
        <v>615</v>
      </c>
      <c r="Q177">
        <v>0</v>
      </c>
      <c r="R177" t="s">
        <v>39</v>
      </c>
      <c r="S177" t="s">
        <v>39</v>
      </c>
      <c r="T177" t="s">
        <v>93</v>
      </c>
      <c r="U177" t="s">
        <v>94</v>
      </c>
      <c r="V177" t="s">
        <v>95</v>
      </c>
      <c r="W177" t="s">
        <v>96</v>
      </c>
      <c r="X177" t="s">
        <v>97</v>
      </c>
      <c r="Y177" t="s">
        <v>98</v>
      </c>
      <c r="Z177" t="s">
        <v>79</v>
      </c>
      <c r="AB177" t="s">
        <v>47</v>
      </c>
    </row>
    <row r="178" spans="1:28" x14ac:dyDescent="0.3">
      <c r="A178" t="s">
        <v>783</v>
      </c>
      <c r="B178">
        <v>439</v>
      </c>
      <c r="C178">
        <v>1</v>
      </c>
      <c r="D178">
        <v>439</v>
      </c>
      <c r="E178">
        <v>100</v>
      </c>
      <c r="F178" t="s">
        <v>81</v>
      </c>
      <c r="G178" t="str">
        <f>HYPERLINK("http://www.ncbi.nlm.nih.gov/sites/entrez?db=nuccore&amp;cmd=search&amp;term=NR_074515.1", "NR_074515.1")</f>
        <v>NR_074515.1</v>
      </c>
      <c r="H178">
        <v>1510</v>
      </c>
      <c r="I178">
        <v>350</v>
      </c>
      <c r="J178">
        <v>788</v>
      </c>
      <c r="K178">
        <v>29.07284768211921</v>
      </c>
      <c r="L178">
        <v>684</v>
      </c>
      <c r="M178">
        <v>0</v>
      </c>
      <c r="N178" t="s">
        <v>546</v>
      </c>
      <c r="O178">
        <v>94</v>
      </c>
      <c r="P178" t="s">
        <v>356</v>
      </c>
      <c r="Q178">
        <v>0</v>
      </c>
      <c r="R178" t="s">
        <v>39</v>
      </c>
      <c r="S178" t="s">
        <v>39</v>
      </c>
      <c r="T178" t="s">
        <v>82</v>
      </c>
      <c r="U178" t="s">
        <v>83</v>
      </c>
      <c r="V178" t="s">
        <v>84</v>
      </c>
      <c r="W178" t="s">
        <v>85</v>
      </c>
      <c r="X178" t="s">
        <v>86</v>
      </c>
      <c r="Y178" t="s">
        <v>87</v>
      </c>
      <c r="Z178" t="s">
        <v>88</v>
      </c>
      <c r="AB178" t="s">
        <v>47</v>
      </c>
    </row>
    <row r="179" spans="1:28" x14ac:dyDescent="0.3">
      <c r="A179" t="s">
        <v>784</v>
      </c>
      <c r="B179">
        <v>439</v>
      </c>
      <c r="C179">
        <v>1</v>
      </c>
      <c r="D179">
        <v>439</v>
      </c>
      <c r="E179">
        <v>100</v>
      </c>
      <c r="F179" t="s">
        <v>785</v>
      </c>
      <c r="G179" t="str">
        <f>HYPERLINK("http://www.ncbi.nlm.nih.gov/sites/entrez?db=nuccore&amp;cmd=search&amp;term=NR_074399.1", "NR_074399.1")</f>
        <v>NR_074399.1</v>
      </c>
      <c r="H179">
        <v>1500</v>
      </c>
      <c r="I179">
        <v>333</v>
      </c>
      <c r="J179">
        <v>771</v>
      </c>
      <c r="K179">
        <v>29.266666666666669</v>
      </c>
      <c r="L179">
        <v>634</v>
      </c>
      <c r="M179">
        <v>0</v>
      </c>
      <c r="N179" t="s">
        <v>786</v>
      </c>
      <c r="O179">
        <v>92</v>
      </c>
      <c r="P179" t="s">
        <v>356</v>
      </c>
      <c r="Q179">
        <v>0</v>
      </c>
      <c r="R179" t="s">
        <v>39</v>
      </c>
      <c r="S179" t="s">
        <v>39</v>
      </c>
      <c r="T179" t="s">
        <v>787</v>
      </c>
      <c r="U179" t="s">
        <v>788</v>
      </c>
      <c r="V179" t="s">
        <v>682</v>
      </c>
      <c r="W179" t="s">
        <v>106</v>
      </c>
      <c r="X179" t="s">
        <v>97</v>
      </c>
      <c r="Y179" t="s">
        <v>98</v>
      </c>
      <c r="Z179" t="s">
        <v>79</v>
      </c>
      <c r="AB179" t="s">
        <v>47</v>
      </c>
    </row>
    <row r="180" spans="1:28" x14ac:dyDescent="0.3">
      <c r="A180" t="s">
        <v>789</v>
      </c>
      <c r="B180">
        <v>439</v>
      </c>
      <c r="C180">
        <v>1</v>
      </c>
      <c r="D180">
        <v>439</v>
      </c>
      <c r="E180">
        <v>100</v>
      </c>
      <c r="F180" t="s">
        <v>385</v>
      </c>
      <c r="G180" t="str">
        <f>HYPERLINK("http://www.ncbi.nlm.nih.gov/sites/entrez?db=nuccore&amp;cmd=search&amp;term=NR_117905.1", "NR_117905.1")</f>
        <v>NR_117905.1</v>
      </c>
      <c r="H180">
        <v>1376</v>
      </c>
      <c r="I180">
        <v>286</v>
      </c>
      <c r="J180">
        <v>724</v>
      </c>
      <c r="K180">
        <v>31.904069767441861</v>
      </c>
      <c r="L180">
        <v>662</v>
      </c>
      <c r="M180">
        <v>0</v>
      </c>
      <c r="N180" t="s">
        <v>377</v>
      </c>
      <c r="O180">
        <v>93</v>
      </c>
      <c r="P180" t="s">
        <v>356</v>
      </c>
      <c r="Q180">
        <v>0</v>
      </c>
      <c r="R180" t="s">
        <v>39</v>
      </c>
      <c r="S180" t="s">
        <v>39</v>
      </c>
      <c r="T180" t="s">
        <v>387</v>
      </c>
      <c r="U180" t="s">
        <v>388</v>
      </c>
      <c r="V180" t="s">
        <v>389</v>
      </c>
      <c r="W180" t="s">
        <v>96</v>
      </c>
      <c r="X180" t="s">
        <v>97</v>
      </c>
      <c r="Y180" t="s">
        <v>98</v>
      </c>
      <c r="Z180" t="s">
        <v>79</v>
      </c>
      <c r="AB180" t="s">
        <v>47</v>
      </c>
    </row>
    <row r="181" spans="1:28" x14ac:dyDescent="0.3">
      <c r="A181" t="s">
        <v>790</v>
      </c>
      <c r="B181">
        <v>439</v>
      </c>
      <c r="C181">
        <v>1</v>
      </c>
      <c r="D181">
        <v>439</v>
      </c>
      <c r="E181">
        <v>100</v>
      </c>
      <c r="F181" t="s">
        <v>791</v>
      </c>
      <c r="G181" t="str">
        <f>HYPERLINK("http://www.ncbi.nlm.nih.gov/sites/entrez?db=nuccore&amp;cmd=search&amp;term=NR_043680.1", "NR_043680.1")</f>
        <v>NR_043680.1</v>
      </c>
      <c r="H181">
        <v>1395</v>
      </c>
      <c r="I181">
        <v>257</v>
      </c>
      <c r="J181">
        <v>695</v>
      </c>
      <c r="K181">
        <v>31.46953405017921</v>
      </c>
      <c r="L181">
        <v>701</v>
      </c>
      <c r="M181">
        <v>0</v>
      </c>
      <c r="N181" t="s">
        <v>345</v>
      </c>
      <c r="O181">
        <v>95</v>
      </c>
      <c r="P181" t="s">
        <v>364</v>
      </c>
      <c r="Q181">
        <v>0</v>
      </c>
      <c r="R181" t="s">
        <v>39</v>
      </c>
      <c r="S181" t="s">
        <v>39</v>
      </c>
      <c r="T181" t="s">
        <v>792</v>
      </c>
      <c r="U181" t="s">
        <v>793</v>
      </c>
      <c r="V181" t="s">
        <v>134</v>
      </c>
      <c r="W181" t="s">
        <v>96</v>
      </c>
      <c r="X181" t="s">
        <v>97</v>
      </c>
      <c r="Y181" t="s">
        <v>98</v>
      </c>
      <c r="Z181" t="s">
        <v>79</v>
      </c>
      <c r="AB181" t="s">
        <v>47</v>
      </c>
    </row>
    <row r="182" spans="1:28" x14ac:dyDescent="0.3">
      <c r="A182" t="s">
        <v>794</v>
      </c>
      <c r="B182">
        <v>439</v>
      </c>
      <c r="C182">
        <v>1</v>
      </c>
      <c r="D182">
        <v>439</v>
      </c>
      <c r="E182">
        <v>100</v>
      </c>
      <c r="F182" t="s">
        <v>265</v>
      </c>
      <c r="G182" t="str">
        <f>HYPERLINK("http://www.ncbi.nlm.nih.gov/sites/entrez?db=nuccore&amp;cmd=search&amp;term=NR_036800.1", "NR_036800.1")</f>
        <v>NR_036800.1</v>
      </c>
      <c r="H182">
        <v>1481</v>
      </c>
      <c r="I182">
        <v>326</v>
      </c>
      <c r="J182">
        <v>764</v>
      </c>
      <c r="K182">
        <v>29.642133693450369</v>
      </c>
      <c r="L182">
        <v>645</v>
      </c>
      <c r="M182">
        <v>0</v>
      </c>
      <c r="N182" t="s">
        <v>439</v>
      </c>
      <c r="O182">
        <v>93</v>
      </c>
      <c r="P182" t="s">
        <v>356</v>
      </c>
      <c r="Q182">
        <v>0</v>
      </c>
      <c r="R182" t="s">
        <v>39</v>
      </c>
      <c r="S182" t="s">
        <v>39</v>
      </c>
      <c r="T182" t="s">
        <v>267</v>
      </c>
      <c r="U182" t="s">
        <v>268</v>
      </c>
      <c r="V182" t="s">
        <v>269</v>
      </c>
      <c r="W182" t="s">
        <v>96</v>
      </c>
      <c r="X182" t="s">
        <v>97</v>
      </c>
      <c r="Y182" t="s">
        <v>98</v>
      </c>
      <c r="Z182" t="s">
        <v>79</v>
      </c>
      <c r="AB182" t="s">
        <v>47</v>
      </c>
    </row>
    <row r="183" spans="1:28" x14ac:dyDescent="0.3">
      <c r="A183" t="s">
        <v>795</v>
      </c>
      <c r="B183">
        <v>439</v>
      </c>
      <c r="C183">
        <v>1</v>
      </c>
      <c r="D183">
        <v>439</v>
      </c>
      <c r="E183">
        <v>100</v>
      </c>
      <c r="F183" t="s">
        <v>260</v>
      </c>
      <c r="G183" t="str">
        <f>HYPERLINK("http://www.ncbi.nlm.nih.gov/sites/entrez?db=nuccore&amp;cmd=search&amp;term=NR_144731.1", "NR_144731.1")</f>
        <v>NR_144731.1</v>
      </c>
      <c r="H183">
        <v>1495</v>
      </c>
      <c r="I183">
        <v>347</v>
      </c>
      <c r="J183">
        <v>783</v>
      </c>
      <c r="K183">
        <v>29.23076923076923</v>
      </c>
      <c r="L183">
        <v>704</v>
      </c>
      <c r="M183">
        <v>0</v>
      </c>
      <c r="N183" t="s">
        <v>176</v>
      </c>
      <c r="O183">
        <v>95</v>
      </c>
      <c r="P183" t="s">
        <v>557</v>
      </c>
      <c r="Q183">
        <v>0</v>
      </c>
      <c r="R183" t="s">
        <v>39</v>
      </c>
      <c r="S183" t="s">
        <v>39</v>
      </c>
      <c r="T183" t="s">
        <v>261</v>
      </c>
      <c r="U183" t="s">
        <v>262</v>
      </c>
      <c r="V183" t="s">
        <v>263</v>
      </c>
      <c r="W183" t="s">
        <v>96</v>
      </c>
      <c r="X183" t="s">
        <v>97</v>
      </c>
      <c r="Y183" t="s">
        <v>98</v>
      </c>
      <c r="Z183" t="s">
        <v>79</v>
      </c>
      <c r="AB183" t="s">
        <v>47</v>
      </c>
    </row>
    <row r="184" spans="1:28" x14ac:dyDescent="0.3">
      <c r="A184" t="s">
        <v>796</v>
      </c>
      <c r="B184">
        <v>439</v>
      </c>
      <c r="C184">
        <v>1</v>
      </c>
      <c r="D184">
        <v>439</v>
      </c>
      <c r="E184">
        <v>100</v>
      </c>
      <c r="F184" t="s">
        <v>71</v>
      </c>
      <c r="G184" t="str">
        <f>HYPERLINK("http://www.ncbi.nlm.nih.gov/sites/entrez?db=nuccore&amp;cmd=search&amp;term=NR_041610.1", "NR_041610.1")</f>
        <v>NR_041610.1</v>
      </c>
      <c r="H184">
        <v>1489</v>
      </c>
      <c r="I184">
        <v>336</v>
      </c>
      <c r="J184">
        <v>774</v>
      </c>
      <c r="K184">
        <v>29.48287441235728</v>
      </c>
      <c r="L184">
        <v>579</v>
      </c>
      <c r="M184">
        <v>5.9999999999999996E-165</v>
      </c>
      <c r="N184" t="s">
        <v>797</v>
      </c>
      <c r="O184">
        <v>90</v>
      </c>
      <c r="P184" t="s">
        <v>685</v>
      </c>
      <c r="Q184">
        <v>0</v>
      </c>
      <c r="R184" t="s">
        <v>39</v>
      </c>
      <c r="S184" t="s">
        <v>39</v>
      </c>
      <c r="T184" t="s">
        <v>73</v>
      </c>
      <c r="U184" t="s">
        <v>74</v>
      </c>
      <c r="V184" t="s">
        <v>75</v>
      </c>
      <c r="W184" t="s">
        <v>76</v>
      </c>
      <c r="X184" t="s">
        <v>77</v>
      </c>
      <c r="Y184" t="s">
        <v>78</v>
      </c>
      <c r="Z184" t="s">
        <v>79</v>
      </c>
      <c r="AB184" t="s">
        <v>47</v>
      </c>
    </row>
    <row r="185" spans="1:28" x14ac:dyDescent="0.3">
      <c r="A185" t="s">
        <v>798</v>
      </c>
      <c r="B185">
        <v>439</v>
      </c>
      <c r="C185">
        <v>1</v>
      </c>
      <c r="D185">
        <v>439</v>
      </c>
      <c r="E185">
        <v>100</v>
      </c>
      <c r="F185" t="s">
        <v>502</v>
      </c>
      <c r="G185" t="str">
        <f>HYPERLINK("http://www.ncbi.nlm.nih.gov/sites/entrez?db=nuccore&amp;cmd=search&amp;term=NR_029355.1", "NR_029355.1")</f>
        <v>NR_029355.1</v>
      </c>
      <c r="H185">
        <v>1435</v>
      </c>
      <c r="I185">
        <v>332</v>
      </c>
      <c r="J185">
        <v>771</v>
      </c>
      <c r="K185">
        <v>30.662020905923342</v>
      </c>
      <c r="L185">
        <v>651</v>
      </c>
      <c r="M185">
        <v>0</v>
      </c>
      <c r="N185" t="s">
        <v>271</v>
      </c>
      <c r="O185">
        <v>93</v>
      </c>
      <c r="P185" t="s">
        <v>799</v>
      </c>
      <c r="Q185">
        <v>1</v>
      </c>
      <c r="R185" t="s">
        <v>39</v>
      </c>
      <c r="S185" t="s">
        <v>39</v>
      </c>
      <c r="T185" t="s">
        <v>505</v>
      </c>
      <c r="U185" t="s">
        <v>506</v>
      </c>
      <c r="W185" t="s">
        <v>106</v>
      </c>
      <c r="X185" t="s">
        <v>97</v>
      </c>
      <c r="Y185" t="s">
        <v>98</v>
      </c>
      <c r="Z185" t="s">
        <v>79</v>
      </c>
      <c r="AB185" t="s">
        <v>47</v>
      </c>
    </row>
    <row r="186" spans="1:28" x14ac:dyDescent="0.3">
      <c r="A186" t="s">
        <v>800</v>
      </c>
      <c r="B186">
        <v>439</v>
      </c>
      <c r="C186">
        <v>1</v>
      </c>
      <c r="D186">
        <v>439</v>
      </c>
      <c r="E186">
        <v>100</v>
      </c>
      <c r="F186" t="s">
        <v>801</v>
      </c>
      <c r="G186" t="str">
        <f>HYPERLINK("http://www.ncbi.nlm.nih.gov/sites/entrez?db=nuccore&amp;cmd=search&amp;term=NR_115878.1", "NR_115878.1")</f>
        <v>NR_115878.1</v>
      </c>
      <c r="H186">
        <v>1478</v>
      </c>
      <c r="I186">
        <v>317</v>
      </c>
      <c r="J186">
        <v>755</v>
      </c>
      <c r="K186">
        <v>29.702300405953991</v>
      </c>
      <c r="L186">
        <v>723</v>
      </c>
      <c r="M186">
        <v>0</v>
      </c>
      <c r="N186" t="s">
        <v>802</v>
      </c>
      <c r="O186">
        <v>96</v>
      </c>
      <c r="P186" t="s">
        <v>685</v>
      </c>
      <c r="Q186">
        <v>0</v>
      </c>
      <c r="R186" t="s">
        <v>39</v>
      </c>
      <c r="S186" t="s">
        <v>39</v>
      </c>
      <c r="T186" t="s">
        <v>803</v>
      </c>
      <c r="U186" t="s">
        <v>804</v>
      </c>
      <c r="V186" t="s">
        <v>42</v>
      </c>
      <c r="W186" t="s">
        <v>43</v>
      </c>
      <c r="X186" t="s">
        <v>44</v>
      </c>
      <c r="Y186" t="s">
        <v>45</v>
      </c>
      <c r="Z186" t="s">
        <v>46</v>
      </c>
      <c r="AB186" t="s">
        <v>47</v>
      </c>
    </row>
    <row r="187" spans="1:28" x14ac:dyDescent="0.3">
      <c r="A187" t="s">
        <v>805</v>
      </c>
      <c r="B187">
        <v>439</v>
      </c>
      <c r="C187">
        <v>1</v>
      </c>
      <c r="D187">
        <v>439</v>
      </c>
      <c r="E187">
        <v>100</v>
      </c>
      <c r="F187" t="s">
        <v>806</v>
      </c>
      <c r="G187" t="str">
        <f>HYPERLINK("http://www.ncbi.nlm.nih.gov/sites/entrez?db=nuccore&amp;cmd=search&amp;term=NR_146687.1", "NR_146687.1")</f>
        <v>NR_146687.1</v>
      </c>
      <c r="H187">
        <v>1499</v>
      </c>
      <c r="I187">
        <v>350</v>
      </c>
      <c r="J187">
        <v>787</v>
      </c>
      <c r="K187">
        <v>29.21947965310207</v>
      </c>
      <c r="L187">
        <v>460</v>
      </c>
      <c r="M187">
        <v>1.9999999999999999E-129</v>
      </c>
      <c r="N187" t="s">
        <v>807</v>
      </c>
      <c r="O187">
        <v>85</v>
      </c>
      <c r="P187" t="s">
        <v>808</v>
      </c>
      <c r="Q187">
        <v>3</v>
      </c>
      <c r="R187" t="s">
        <v>39</v>
      </c>
      <c r="S187" t="s">
        <v>39</v>
      </c>
      <c r="T187" t="s">
        <v>809</v>
      </c>
      <c r="U187" t="s">
        <v>810</v>
      </c>
      <c r="V187" t="s">
        <v>811</v>
      </c>
      <c r="W187" t="s">
        <v>171</v>
      </c>
      <c r="X187" t="s">
        <v>172</v>
      </c>
      <c r="Y187" t="s">
        <v>173</v>
      </c>
      <c r="Z187" t="s">
        <v>79</v>
      </c>
      <c r="AB187" t="s">
        <v>47</v>
      </c>
    </row>
    <row r="188" spans="1:28" x14ac:dyDescent="0.3">
      <c r="A188" t="s">
        <v>812</v>
      </c>
      <c r="B188">
        <v>439</v>
      </c>
      <c r="C188">
        <v>1</v>
      </c>
      <c r="D188">
        <v>434</v>
      </c>
      <c r="E188">
        <v>98.861047835990888</v>
      </c>
      <c r="F188" t="s">
        <v>136</v>
      </c>
      <c r="G188" t="str">
        <f>HYPERLINK("http://www.ncbi.nlm.nih.gov/sites/entrez?db=nuccore&amp;cmd=search&amp;term=NR_074793.2", "NR_074793.2")</f>
        <v>NR_074793.2</v>
      </c>
      <c r="H188">
        <v>1530</v>
      </c>
      <c r="I188">
        <v>355</v>
      </c>
      <c r="J188">
        <v>788</v>
      </c>
      <c r="K188">
        <v>28.36601307189542</v>
      </c>
      <c r="L188">
        <v>702</v>
      </c>
      <c r="M188">
        <v>0</v>
      </c>
      <c r="N188" t="s">
        <v>813</v>
      </c>
      <c r="O188">
        <v>95</v>
      </c>
      <c r="P188" t="s">
        <v>138</v>
      </c>
      <c r="Q188">
        <v>0</v>
      </c>
      <c r="R188" t="s">
        <v>39</v>
      </c>
      <c r="S188" t="s">
        <v>39</v>
      </c>
      <c r="T188" t="s">
        <v>139</v>
      </c>
      <c r="U188" t="s">
        <v>140</v>
      </c>
      <c r="V188" t="s">
        <v>141</v>
      </c>
      <c r="W188" t="s">
        <v>142</v>
      </c>
      <c r="X188" t="s">
        <v>97</v>
      </c>
      <c r="Y188" t="s">
        <v>98</v>
      </c>
      <c r="Z188" t="s">
        <v>79</v>
      </c>
      <c r="AB188" t="s">
        <v>47</v>
      </c>
    </row>
    <row r="189" spans="1:28" x14ac:dyDescent="0.3">
      <c r="A189" t="s">
        <v>814</v>
      </c>
      <c r="B189">
        <v>439</v>
      </c>
      <c r="C189">
        <v>1</v>
      </c>
      <c r="D189">
        <v>439</v>
      </c>
      <c r="E189">
        <v>100</v>
      </c>
      <c r="F189" t="s">
        <v>299</v>
      </c>
      <c r="G189" t="str">
        <f>HYPERLINK("http://www.ncbi.nlm.nih.gov/sites/entrez?db=nuccore&amp;cmd=search&amp;term=NR_042200.1", "NR_042200.1")</f>
        <v>NR_042200.1</v>
      </c>
      <c r="H189">
        <v>1468</v>
      </c>
      <c r="I189">
        <v>318</v>
      </c>
      <c r="J189">
        <v>755</v>
      </c>
      <c r="K189">
        <v>29.836512261580381</v>
      </c>
      <c r="L189">
        <v>715</v>
      </c>
      <c r="M189">
        <v>0</v>
      </c>
      <c r="N189" t="s">
        <v>432</v>
      </c>
      <c r="O189">
        <v>96</v>
      </c>
      <c r="P189" t="s">
        <v>615</v>
      </c>
      <c r="Q189">
        <v>0</v>
      </c>
      <c r="R189" t="s">
        <v>39</v>
      </c>
      <c r="S189" t="s">
        <v>39</v>
      </c>
      <c r="T189" t="s">
        <v>301</v>
      </c>
      <c r="U189" t="s">
        <v>302</v>
      </c>
      <c r="V189" t="s">
        <v>134</v>
      </c>
      <c r="W189" t="s">
        <v>96</v>
      </c>
      <c r="X189" t="s">
        <v>97</v>
      </c>
      <c r="Y189" t="s">
        <v>98</v>
      </c>
      <c r="Z189" t="s">
        <v>79</v>
      </c>
      <c r="AB189" t="s">
        <v>47</v>
      </c>
    </row>
    <row r="190" spans="1:28" x14ac:dyDescent="0.3">
      <c r="A190" t="s">
        <v>815</v>
      </c>
      <c r="B190">
        <v>439</v>
      </c>
      <c r="C190">
        <v>1</v>
      </c>
      <c r="D190">
        <v>433</v>
      </c>
      <c r="E190">
        <v>98.633257403189063</v>
      </c>
      <c r="F190" t="s">
        <v>816</v>
      </c>
      <c r="G190" t="str">
        <f>HYPERLINK("http://www.ncbi.nlm.nih.gov/sites/entrez?db=nuccore&amp;cmd=search&amp;term=NR_041960.1", "NR_041960.1")</f>
        <v>NR_041960.1</v>
      </c>
      <c r="H190">
        <v>1308</v>
      </c>
      <c r="I190">
        <v>222</v>
      </c>
      <c r="J190">
        <v>654</v>
      </c>
      <c r="K190">
        <v>33.103975535168203</v>
      </c>
      <c r="L190">
        <v>656</v>
      </c>
      <c r="M190">
        <v>0</v>
      </c>
      <c r="N190" t="s">
        <v>817</v>
      </c>
      <c r="O190">
        <v>94</v>
      </c>
      <c r="P190" t="s">
        <v>818</v>
      </c>
      <c r="Q190">
        <v>0</v>
      </c>
      <c r="R190" t="s">
        <v>39</v>
      </c>
      <c r="S190" t="s">
        <v>39</v>
      </c>
      <c r="T190" t="s">
        <v>819</v>
      </c>
      <c r="U190" t="s">
        <v>820</v>
      </c>
      <c r="V190" t="s">
        <v>269</v>
      </c>
      <c r="W190" t="s">
        <v>96</v>
      </c>
      <c r="X190" t="s">
        <v>97</v>
      </c>
      <c r="Y190" t="s">
        <v>98</v>
      </c>
      <c r="Z190" t="s">
        <v>79</v>
      </c>
      <c r="AB190" t="s">
        <v>47</v>
      </c>
    </row>
    <row r="191" spans="1:28" x14ac:dyDescent="0.3">
      <c r="A191" t="s">
        <v>821</v>
      </c>
      <c r="B191">
        <v>439</v>
      </c>
      <c r="C191">
        <v>1</v>
      </c>
      <c r="D191">
        <v>439</v>
      </c>
      <c r="E191">
        <v>100</v>
      </c>
      <c r="F191" t="s">
        <v>822</v>
      </c>
      <c r="G191" t="str">
        <f>HYPERLINK("http://www.ncbi.nlm.nih.gov/sites/entrez?db=nuccore&amp;cmd=search&amp;term=NR_043142.1", "NR_043142.1")</f>
        <v>NR_043142.1</v>
      </c>
      <c r="H191">
        <v>1465</v>
      </c>
      <c r="I191">
        <v>323</v>
      </c>
      <c r="J191">
        <v>762</v>
      </c>
      <c r="K191">
        <v>30.034129692832771</v>
      </c>
      <c r="L191">
        <v>717</v>
      </c>
      <c r="M191">
        <v>0</v>
      </c>
      <c r="N191" t="s">
        <v>188</v>
      </c>
      <c r="O191">
        <v>96</v>
      </c>
      <c r="P191" t="s">
        <v>192</v>
      </c>
      <c r="Q191">
        <v>0</v>
      </c>
      <c r="R191" t="s">
        <v>39</v>
      </c>
      <c r="S191" t="s">
        <v>39</v>
      </c>
      <c r="T191" t="s">
        <v>823</v>
      </c>
      <c r="U191" t="s">
        <v>824</v>
      </c>
      <c r="V191" t="s">
        <v>825</v>
      </c>
      <c r="W191" t="s">
        <v>106</v>
      </c>
      <c r="X191" t="s">
        <v>97</v>
      </c>
      <c r="Y191" t="s">
        <v>98</v>
      </c>
      <c r="Z191" t="s">
        <v>79</v>
      </c>
      <c r="AB191" t="s">
        <v>47</v>
      </c>
    </row>
    <row r="192" spans="1:28" x14ac:dyDescent="0.3">
      <c r="A192" t="s">
        <v>826</v>
      </c>
      <c r="B192">
        <v>439</v>
      </c>
      <c r="C192">
        <v>1</v>
      </c>
      <c r="D192">
        <v>439</v>
      </c>
      <c r="E192">
        <v>100</v>
      </c>
      <c r="F192" t="s">
        <v>827</v>
      </c>
      <c r="G192" t="str">
        <f>HYPERLINK("http://www.ncbi.nlm.nih.gov/sites/entrez?db=nuccore&amp;cmd=search&amp;term=NR_119217.1", "NR_119217.1")</f>
        <v>NR_119217.1</v>
      </c>
      <c r="H192">
        <v>1482</v>
      </c>
      <c r="I192">
        <v>326</v>
      </c>
      <c r="J192">
        <v>764</v>
      </c>
      <c r="K192">
        <v>29.6221322537112</v>
      </c>
      <c r="L192">
        <v>579</v>
      </c>
      <c r="M192">
        <v>5.9999999999999996E-165</v>
      </c>
      <c r="N192" t="s">
        <v>828</v>
      </c>
      <c r="O192">
        <v>90</v>
      </c>
      <c r="P192" t="s">
        <v>364</v>
      </c>
      <c r="Q192">
        <v>0</v>
      </c>
      <c r="R192" t="s">
        <v>39</v>
      </c>
      <c r="S192" t="s">
        <v>39</v>
      </c>
      <c r="T192" t="s">
        <v>351</v>
      </c>
      <c r="U192" t="s">
        <v>352</v>
      </c>
      <c r="V192" t="s">
        <v>269</v>
      </c>
      <c r="W192" t="s">
        <v>96</v>
      </c>
      <c r="X192" t="s">
        <v>97</v>
      </c>
      <c r="Y192" t="s">
        <v>98</v>
      </c>
      <c r="Z192" t="s">
        <v>79</v>
      </c>
      <c r="AB192" t="s">
        <v>47</v>
      </c>
    </row>
    <row r="193" spans="1:29" x14ac:dyDescent="0.3">
      <c r="A193" t="s">
        <v>829</v>
      </c>
      <c r="B193">
        <v>439</v>
      </c>
      <c r="C193">
        <v>1</v>
      </c>
      <c r="D193">
        <v>439</v>
      </c>
      <c r="E193">
        <v>100</v>
      </c>
      <c r="F193" t="s">
        <v>265</v>
      </c>
      <c r="G193" t="str">
        <f>HYPERLINK("http://www.ncbi.nlm.nih.gov/sites/entrez?db=nuccore&amp;cmd=search&amp;term=NR_036800.1", "NR_036800.1")</f>
        <v>NR_036800.1</v>
      </c>
      <c r="H193">
        <v>1481</v>
      </c>
      <c r="I193">
        <v>326</v>
      </c>
      <c r="J193">
        <v>761</v>
      </c>
      <c r="K193">
        <v>29.439567859554359</v>
      </c>
      <c r="L193">
        <v>636</v>
      </c>
      <c r="M193">
        <v>0</v>
      </c>
      <c r="N193" t="s">
        <v>830</v>
      </c>
      <c r="O193">
        <v>92</v>
      </c>
      <c r="P193" t="s">
        <v>645</v>
      </c>
      <c r="Q193">
        <v>0</v>
      </c>
      <c r="R193" t="s">
        <v>39</v>
      </c>
      <c r="S193" t="s">
        <v>39</v>
      </c>
      <c r="T193" t="s">
        <v>267</v>
      </c>
      <c r="U193" t="s">
        <v>268</v>
      </c>
      <c r="V193" t="s">
        <v>269</v>
      </c>
      <c r="W193" t="s">
        <v>96</v>
      </c>
      <c r="X193" t="s">
        <v>97</v>
      </c>
      <c r="Y193" t="s">
        <v>98</v>
      </c>
      <c r="Z193" t="s">
        <v>79</v>
      </c>
      <c r="AB193" t="s">
        <v>47</v>
      </c>
    </row>
    <row r="194" spans="1:29" x14ac:dyDescent="0.3">
      <c r="A194" t="s">
        <v>831</v>
      </c>
      <c r="B194">
        <v>439</v>
      </c>
      <c r="C194">
        <v>1</v>
      </c>
      <c r="D194">
        <v>439</v>
      </c>
      <c r="E194">
        <v>100</v>
      </c>
      <c r="F194" t="s">
        <v>446</v>
      </c>
      <c r="G194" t="str">
        <f>HYPERLINK("http://www.ncbi.nlm.nih.gov/sites/entrez?db=nuccore&amp;cmd=search&amp;term=NR_153710.1", "NR_153710.1")</f>
        <v>NR_153710.1</v>
      </c>
      <c r="H194">
        <v>1488</v>
      </c>
      <c r="I194">
        <v>337</v>
      </c>
      <c r="J194">
        <v>774</v>
      </c>
      <c r="K194">
        <v>29.43548387096774</v>
      </c>
      <c r="L194">
        <v>532</v>
      </c>
      <c r="M194">
        <v>5E-151</v>
      </c>
      <c r="N194" t="s">
        <v>832</v>
      </c>
      <c r="O194">
        <v>88</v>
      </c>
      <c r="P194" t="s">
        <v>448</v>
      </c>
      <c r="Q194">
        <v>1</v>
      </c>
      <c r="R194" t="s">
        <v>39</v>
      </c>
      <c r="S194" t="s">
        <v>39</v>
      </c>
      <c r="T194" t="s">
        <v>449</v>
      </c>
      <c r="U194" t="s">
        <v>450</v>
      </c>
      <c r="V194" t="s">
        <v>451</v>
      </c>
      <c r="W194" t="s">
        <v>452</v>
      </c>
      <c r="X194" t="s">
        <v>97</v>
      </c>
      <c r="Y194" t="s">
        <v>98</v>
      </c>
      <c r="Z194" t="s">
        <v>79</v>
      </c>
      <c r="AB194" t="s">
        <v>47</v>
      </c>
    </row>
    <row r="195" spans="1:29" x14ac:dyDescent="0.3">
      <c r="A195" t="s">
        <v>833</v>
      </c>
      <c r="B195">
        <v>439</v>
      </c>
      <c r="C195">
        <v>140</v>
      </c>
      <c r="D195">
        <v>439</v>
      </c>
      <c r="E195">
        <v>68.337129840546694</v>
      </c>
      <c r="F195" t="s">
        <v>834</v>
      </c>
      <c r="G195" t="str">
        <f>HYPERLINK("http://www.ncbi.nlm.nih.gov/sites/entrez?db=nuccore&amp;cmd=search&amp;term=NR_115211.1", "NR_115211.1")</f>
        <v>NR_115211.1</v>
      </c>
      <c r="H195">
        <v>1485</v>
      </c>
      <c r="I195">
        <v>447</v>
      </c>
      <c r="J195">
        <v>746</v>
      </c>
      <c r="K195">
        <v>20.202020202020201</v>
      </c>
      <c r="L195">
        <v>527</v>
      </c>
      <c r="M195">
        <v>2E-149</v>
      </c>
      <c r="N195" t="s">
        <v>835</v>
      </c>
      <c r="O195">
        <v>98</v>
      </c>
      <c r="P195" t="s">
        <v>836</v>
      </c>
      <c r="Q195">
        <v>0</v>
      </c>
      <c r="R195" t="s">
        <v>39</v>
      </c>
      <c r="S195" t="s">
        <v>39</v>
      </c>
      <c r="T195" t="s">
        <v>562</v>
      </c>
      <c r="AC195" t="s">
        <v>563</v>
      </c>
    </row>
    <row r="196" spans="1:29" x14ac:dyDescent="0.3">
      <c r="A196" t="s">
        <v>837</v>
      </c>
      <c r="B196">
        <v>439</v>
      </c>
      <c r="C196">
        <v>1</v>
      </c>
      <c r="D196">
        <v>439</v>
      </c>
      <c r="E196">
        <v>100</v>
      </c>
      <c r="F196" t="s">
        <v>838</v>
      </c>
      <c r="G196" t="str">
        <f>HYPERLINK("http://www.ncbi.nlm.nih.gov/sites/entrez?db=nuccore&amp;cmd=search&amp;term=NR_112089.1", "NR_112089.1")</f>
        <v>NR_112089.1</v>
      </c>
      <c r="H196">
        <v>1377</v>
      </c>
      <c r="I196">
        <v>336</v>
      </c>
      <c r="J196">
        <v>774</v>
      </c>
      <c r="K196">
        <v>31.880900508351491</v>
      </c>
      <c r="L196">
        <v>773</v>
      </c>
      <c r="M196">
        <v>0</v>
      </c>
      <c r="N196" t="s">
        <v>839</v>
      </c>
      <c r="O196">
        <v>98</v>
      </c>
      <c r="P196" t="s">
        <v>356</v>
      </c>
      <c r="Q196">
        <v>0</v>
      </c>
      <c r="R196" t="s">
        <v>39</v>
      </c>
      <c r="S196" t="s">
        <v>39</v>
      </c>
      <c r="T196" t="s">
        <v>840</v>
      </c>
      <c r="U196" t="s">
        <v>841</v>
      </c>
      <c r="V196" t="s">
        <v>134</v>
      </c>
      <c r="W196" t="s">
        <v>96</v>
      </c>
      <c r="X196" t="s">
        <v>97</v>
      </c>
      <c r="Y196" t="s">
        <v>98</v>
      </c>
      <c r="Z196" t="s">
        <v>79</v>
      </c>
      <c r="AB196" t="s">
        <v>47</v>
      </c>
    </row>
    <row r="197" spans="1:29" x14ac:dyDescent="0.3">
      <c r="A197" t="s">
        <v>842</v>
      </c>
      <c r="B197">
        <v>439</v>
      </c>
      <c r="C197">
        <v>1</v>
      </c>
      <c r="D197">
        <v>439</v>
      </c>
      <c r="E197">
        <v>100</v>
      </c>
      <c r="F197" t="s">
        <v>90</v>
      </c>
      <c r="G197" t="str">
        <f>HYPERLINK("http://www.ncbi.nlm.nih.gov/sites/entrez?db=nuccore&amp;cmd=search&amp;term=NR_156081.1", "NR_156081.1")</f>
        <v>NR_156081.1</v>
      </c>
      <c r="H197">
        <v>1411</v>
      </c>
      <c r="I197">
        <v>336</v>
      </c>
      <c r="J197">
        <v>774</v>
      </c>
      <c r="K197">
        <v>31.112686038270731</v>
      </c>
      <c r="L197">
        <v>662</v>
      </c>
      <c r="M197">
        <v>0</v>
      </c>
      <c r="N197" t="s">
        <v>377</v>
      </c>
      <c r="O197">
        <v>93</v>
      </c>
      <c r="P197" t="s">
        <v>356</v>
      </c>
      <c r="Q197">
        <v>0</v>
      </c>
      <c r="R197" t="s">
        <v>39</v>
      </c>
      <c r="S197" t="s">
        <v>39</v>
      </c>
      <c r="T197" t="s">
        <v>93</v>
      </c>
      <c r="U197" t="s">
        <v>94</v>
      </c>
      <c r="V197" t="s">
        <v>95</v>
      </c>
      <c r="W197" t="s">
        <v>96</v>
      </c>
      <c r="X197" t="s">
        <v>97</v>
      </c>
      <c r="Y197" t="s">
        <v>98</v>
      </c>
      <c r="Z197" t="s">
        <v>79</v>
      </c>
      <c r="AB197" t="s">
        <v>47</v>
      </c>
    </row>
    <row r="198" spans="1:29" x14ac:dyDescent="0.3">
      <c r="A198" t="s">
        <v>843</v>
      </c>
      <c r="B198">
        <v>439</v>
      </c>
      <c r="C198">
        <v>1</v>
      </c>
      <c r="D198">
        <v>439</v>
      </c>
      <c r="E198">
        <v>100</v>
      </c>
      <c r="F198" t="s">
        <v>844</v>
      </c>
      <c r="G198" t="str">
        <f>HYPERLINK("http://www.ncbi.nlm.nih.gov/sites/entrez?db=nuccore&amp;cmd=search&amp;term=NR_025445.1", "NR_025445.1")</f>
        <v>NR_025445.1</v>
      </c>
      <c r="H198">
        <v>1515</v>
      </c>
      <c r="I198">
        <v>333</v>
      </c>
      <c r="J198">
        <v>771</v>
      </c>
      <c r="K198">
        <v>28.976897689768979</v>
      </c>
      <c r="L198">
        <v>678</v>
      </c>
      <c r="M198">
        <v>0</v>
      </c>
      <c r="N198" t="s">
        <v>565</v>
      </c>
      <c r="O198">
        <v>94</v>
      </c>
      <c r="P198" t="s">
        <v>356</v>
      </c>
      <c r="Q198">
        <v>0</v>
      </c>
      <c r="R198" t="s">
        <v>39</v>
      </c>
      <c r="S198" t="s">
        <v>39</v>
      </c>
      <c r="T198" t="s">
        <v>845</v>
      </c>
      <c r="U198" t="s">
        <v>846</v>
      </c>
      <c r="V198" t="s">
        <v>847</v>
      </c>
      <c r="W198" t="s">
        <v>848</v>
      </c>
      <c r="X198" t="s">
        <v>77</v>
      </c>
      <c r="Y198" t="s">
        <v>78</v>
      </c>
      <c r="Z198" t="s">
        <v>79</v>
      </c>
      <c r="AB198" t="s">
        <v>47</v>
      </c>
    </row>
    <row r="199" spans="1:29" x14ac:dyDescent="0.3">
      <c r="A199" t="s">
        <v>849</v>
      </c>
      <c r="B199">
        <v>439</v>
      </c>
      <c r="C199">
        <v>1</v>
      </c>
      <c r="D199">
        <v>433</v>
      </c>
      <c r="E199">
        <v>98.633257403189063</v>
      </c>
      <c r="F199" t="s">
        <v>850</v>
      </c>
      <c r="G199" t="str">
        <f>HYPERLINK("http://www.ncbi.nlm.nih.gov/sites/entrez?db=nuccore&amp;cmd=search&amp;term=NR_156912.1", "NR_156912.1")</f>
        <v>NR_156912.1</v>
      </c>
      <c r="H199">
        <v>1413</v>
      </c>
      <c r="I199">
        <v>307</v>
      </c>
      <c r="J199">
        <v>741</v>
      </c>
      <c r="K199">
        <v>30.78556263269639</v>
      </c>
      <c r="L199">
        <v>625</v>
      </c>
      <c r="M199">
        <v>7.0000000000000005E-179</v>
      </c>
      <c r="N199" t="s">
        <v>851</v>
      </c>
      <c r="O199">
        <v>92</v>
      </c>
      <c r="P199" t="s">
        <v>852</v>
      </c>
      <c r="Q199">
        <v>1</v>
      </c>
      <c r="R199" t="s">
        <v>39</v>
      </c>
      <c r="S199" t="s">
        <v>39</v>
      </c>
      <c r="T199" t="s">
        <v>853</v>
      </c>
      <c r="U199" t="s">
        <v>854</v>
      </c>
      <c r="V199" t="s">
        <v>691</v>
      </c>
      <c r="W199" t="s">
        <v>692</v>
      </c>
      <c r="X199" t="s">
        <v>97</v>
      </c>
      <c r="Y199" t="s">
        <v>98</v>
      </c>
      <c r="Z199" t="s">
        <v>79</v>
      </c>
      <c r="AB199" t="s">
        <v>47</v>
      </c>
    </row>
    <row r="200" spans="1:29" x14ac:dyDescent="0.3">
      <c r="A200" t="s">
        <v>855</v>
      </c>
      <c r="B200">
        <v>439</v>
      </c>
      <c r="C200">
        <v>1</v>
      </c>
      <c r="D200">
        <v>439</v>
      </c>
      <c r="E200">
        <v>100</v>
      </c>
      <c r="F200" t="s">
        <v>260</v>
      </c>
      <c r="G200" t="str">
        <f>HYPERLINK("http://www.ncbi.nlm.nih.gov/sites/entrez?db=nuccore&amp;cmd=search&amp;term=NR_144731.1", "NR_144731.1")</f>
        <v>NR_144731.1</v>
      </c>
      <c r="H200">
        <v>1495</v>
      </c>
      <c r="I200">
        <v>347</v>
      </c>
      <c r="J200">
        <v>785</v>
      </c>
      <c r="K200">
        <v>29.364548494983278</v>
      </c>
      <c r="L200">
        <v>717</v>
      </c>
      <c r="M200">
        <v>0</v>
      </c>
      <c r="N200" t="s">
        <v>188</v>
      </c>
      <c r="O200">
        <v>96</v>
      </c>
      <c r="P200" t="s">
        <v>364</v>
      </c>
      <c r="Q200">
        <v>0</v>
      </c>
      <c r="R200" t="s">
        <v>39</v>
      </c>
      <c r="S200" t="s">
        <v>39</v>
      </c>
      <c r="T200" t="s">
        <v>261</v>
      </c>
      <c r="U200" t="s">
        <v>262</v>
      </c>
      <c r="V200" t="s">
        <v>263</v>
      </c>
      <c r="W200" t="s">
        <v>96</v>
      </c>
      <c r="X200" t="s">
        <v>97</v>
      </c>
      <c r="Y200" t="s">
        <v>98</v>
      </c>
      <c r="Z200" t="s">
        <v>79</v>
      </c>
      <c r="AB200" t="s">
        <v>47</v>
      </c>
    </row>
    <row r="201" spans="1:29" x14ac:dyDescent="0.3">
      <c r="A201" t="s">
        <v>856</v>
      </c>
      <c r="B201">
        <v>439</v>
      </c>
      <c r="C201">
        <v>1</v>
      </c>
      <c r="D201">
        <v>439</v>
      </c>
      <c r="E201">
        <v>100</v>
      </c>
      <c r="F201" t="s">
        <v>418</v>
      </c>
      <c r="G201" t="str">
        <f>HYPERLINK("http://www.ncbi.nlm.nih.gov/sites/entrez?db=nuccore&amp;cmd=search&amp;term=NR_044647.2", "NR_044647.2")</f>
        <v>NR_044647.2</v>
      </c>
      <c r="H201">
        <v>1486</v>
      </c>
      <c r="I201">
        <v>352</v>
      </c>
      <c r="J201">
        <v>789</v>
      </c>
      <c r="K201">
        <v>29.47510094212651</v>
      </c>
      <c r="L201">
        <v>377</v>
      </c>
      <c r="M201">
        <v>1.9999999999999999E-104</v>
      </c>
      <c r="N201" t="s">
        <v>857</v>
      </c>
      <c r="O201">
        <v>82</v>
      </c>
      <c r="P201" t="s">
        <v>448</v>
      </c>
      <c r="Q201">
        <v>1</v>
      </c>
      <c r="R201" t="s">
        <v>39</v>
      </c>
      <c r="S201" t="s">
        <v>39</v>
      </c>
      <c r="T201" t="s">
        <v>562</v>
      </c>
      <c r="AC201" t="s">
        <v>563</v>
      </c>
    </row>
    <row r="202" spans="1:29" x14ac:dyDescent="0.3">
      <c r="A202" t="s">
        <v>858</v>
      </c>
      <c r="B202">
        <v>439</v>
      </c>
      <c r="C202">
        <v>1</v>
      </c>
      <c r="D202">
        <v>439</v>
      </c>
      <c r="E202">
        <v>100</v>
      </c>
      <c r="F202" t="s">
        <v>730</v>
      </c>
      <c r="G202" t="str">
        <f>HYPERLINK("http://www.ncbi.nlm.nih.gov/sites/entrez?db=nuccore&amp;cmd=search&amp;term=NR_152059.1", "NR_152059.1")</f>
        <v>NR_152059.1</v>
      </c>
      <c r="H202">
        <v>1363</v>
      </c>
      <c r="I202">
        <v>272</v>
      </c>
      <c r="J202">
        <v>713</v>
      </c>
      <c r="K202">
        <v>32.42846661775495</v>
      </c>
      <c r="L202">
        <v>702</v>
      </c>
      <c r="M202">
        <v>0</v>
      </c>
      <c r="N202" t="s">
        <v>859</v>
      </c>
      <c r="O202">
        <v>95</v>
      </c>
      <c r="P202" t="s">
        <v>272</v>
      </c>
      <c r="Q202">
        <v>0</v>
      </c>
      <c r="R202" t="s">
        <v>39</v>
      </c>
      <c r="S202" t="s">
        <v>39</v>
      </c>
      <c r="T202" t="s">
        <v>731</v>
      </c>
      <c r="U202" t="s">
        <v>732</v>
      </c>
      <c r="V202" t="s">
        <v>733</v>
      </c>
      <c r="W202" t="s">
        <v>106</v>
      </c>
      <c r="X202" t="s">
        <v>97</v>
      </c>
      <c r="Y202" t="s">
        <v>98</v>
      </c>
      <c r="Z202" t="s">
        <v>79</v>
      </c>
      <c r="AB202" t="s">
        <v>47</v>
      </c>
    </row>
    <row r="203" spans="1:29" x14ac:dyDescent="0.3">
      <c r="A203" t="s">
        <v>860</v>
      </c>
      <c r="B203">
        <v>439</v>
      </c>
      <c r="C203">
        <v>1</v>
      </c>
      <c r="D203">
        <v>439</v>
      </c>
      <c r="E203">
        <v>100</v>
      </c>
      <c r="F203" t="s">
        <v>90</v>
      </c>
      <c r="G203" t="str">
        <f>HYPERLINK("http://www.ncbi.nlm.nih.gov/sites/entrez?db=nuccore&amp;cmd=search&amp;term=NR_156080.1", "NR_156080.1")</f>
        <v>NR_156080.1</v>
      </c>
      <c r="H203">
        <v>1410</v>
      </c>
      <c r="I203">
        <v>336</v>
      </c>
      <c r="J203">
        <v>772</v>
      </c>
      <c r="K203">
        <v>30.99290780141844</v>
      </c>
      <c r="L203">
        <v>699</v>
      </c>
      <c r="M203">
        <v>0</v>
      </c>
      <c r="N203" t="s">
        <v>355</v>
      </c>
      <c r="O203">
        <v>95</v>
      </c>
      <c r="P203" t="s">
        <v>510</v>
      </c>
      <c r="Q203">
        <v>0</v>
      </c>
      <c r="R203" t="s">
        <v>39</v>
      </c>
      <c r="S203" t="s">
        <v>39</v>
      </c>
      <c r="T203" t="s">
        <v>93</v>
      </c>
      <c r="U203" t="s">
        <v>94</v>
      </c>
      <c r="V203" t="s">
        <v>95</v>
      </c>
      <c r="W203" t="s">
        <v>96</v>
      </c>
      <c r="X203" t="s">
        <v>97</v>
      </c>
      <c r="Y203" t="s">
        <v>98</v>
      </c>
      <c r="Z203" t="s">
        <v>79</v>
      </c>
      <c r="AB203" t="s">
        <v>47</v>
      </c>
    </row>
    <row r="204" spans="1:29" x14ac:dyDescent="0.3">
      <c r="A204" t="s">
        <v>861</v>
      </c>
      <c r="B204">
        <v>439</v>
      </c>
      <c r="C204">
        <v>1</v>
      </c>
      <c r="D204">
        <v>439</v>
      </c>
      <c r="E204">
        <v>100</v>
      </c>
      <c r="F204" t="s">
        <v>136</v>
      </c>
      <c r="G204" t="str">
        <f>HYPERLINK("http://www.ncbi.nlm.nih.gov/sites/entrez?db=nuccore&amp;cmd=search&amp;term=NR_074793.2", "NR_074793.2")</f>
        <v>NR_074793.2</v>
      </c>
      <c r="H204">
        <v>1530</v>
      </c>
      <c r="I204">
        <v>355</v>
      </c>
      <c r="J204">
        <v>793</v>
      </c>
      <c r="K204">
        <v>28.692810457516341</v>
      </c>
      <c r="L204">
        <v>695</v>
      </c>
      <c r="M204">
        <v>0</v>
      </c>
      <c r="N204" t="s">
        <v>514</v>
      </c>
      <c r="O204">
        <v>95</v>
      </c>
      <c r="P204" t="s">
        <v>356</v>
      </c>
      <c r="Q204">
        <v>0</v>
      </c>
      <c r="R204" t="s">
        <v>39</v>
      </c>
      <c r="S204" t="s">
        <v>39</v>
      </c>
      <c r="T204" t="s">
        <v>139</v>
      </c>
      <c r="U204" t="s">
        <v>140</v>
      </c>
      <c r="V204" t="s">
        <v>141</v>
      </c>
      <c r="W204" t="s">
        <v>142</v>
      </c>
      <c r="X204" t="s">
        <v>97</v>
      </c>
      <c r="Y204" t="s">
        <v>98</v>
      </c>
      <c r="Z204" t="s">
        <v>79</v>
      </c>
      <c r="AB204" t="s">
        <v>47</v>
      </c>
    </row>
    <row r="205" spans="1:29" x14ac:dyDescent="0.3">
      <c r="A205" t="s">
        <v>862</v>
      </c>
      <c r="B205">
        <v>439</v>
      </c>
      <c r="C205">
        <v>1</v>
      </c>
      <c r="D205">
        <v>439</v>
      </c>
      <c r="E205">
        <v>100</v>
      </c>
      <c r="F205" t="s">
        <v>753</v>
      </c>
      <c r="G205" t="str">
        <f>HYPERLINK("http://www.ncbi.nlm.nih.gov/sites/entrez?db=nuccore&amp;cmd=search&amp;term=NR_027558.1", "NR_027558.1")</f>
        <v>NR_027558.1</v>
      </c>
      <c r="H205">
        <v>1365</v>
      </c>
      <c r="I205">
        <v>292</v>
      </c>
      <c r="J205">
        <v>729</v>
      </c>
      <c r="K205">
        <v>32.087912087912088</v>
      </c>
      <c r="L205">
        <v>665</v>
      </c>
      <c r="M205">
        <v>0</v>
      </c>
      <c r="N205" t="s">
        <v>863</v>
      </c>
      <c r="O205">
        <v>94</v>
      </c>
      <c r="P205" t="s">
        <v>615</v>
      </c>
      <c r="Q205">
        <v>0</v>
      </c>
      <c r="R205" t="s">
        <v>39</v>
      </c>
      <c r="S205" t="s">
        <v>39</v>
      </c>
      <c r="T205" t="s">
        <v>754</v>
      </c>
      <c r="U205" t="s">
        <v>755</v>
      </c>
      <c r="V205" t="s">
        <v>756</v>
      </c>
      <c r="W205" t="s">
        <v>106</v>
      </c>
      <c r="X205" t="s">
        <v>97</v>
      </c>
      <c r="Y205" t="s">
        <v>98</v>
      </c>
      <c r="Z205" t="s">
        <v>79</v>
      </c>
      <c r="AB205" t="s">
        <v>47</v>
      </c>
    </row>
    <row r="206" spans="1:29" x14ac:dyDescent="0.3">
      <c r="A206" t="s">
        <v>864</v>
      </c>
      <c r="B206">
        <v>439</v>
      </c>
      <c r="C206">
        <v>1</v>
      </c>
      <c r="D206">
        <v>439</v>
      </c>
      <c r="E206">
        <v>100</v>
      </c>
      <c r="F206" t="s">
        <v>865</v>
      </c>
      <c r="G206" t="str">
        <f>HYPERLINK("http://www.ncbi.nlm.nih.gov/sites/entrez?db=nuccore&amp;cmd=search&amp;term=NR_113243.1", "NR_113243.1")</f>
        <v>NR_113243.1</v>
      </c>
      <c r="H206">
        <v>1488</v>
      </c>
      <c r="I206">
        <v>328</v>
      </c>
      <c r="J206">
        <v>766</v>
      </c>
      <c r="K206">
        <v>29.502688172043008</v>
      </c>
      <c r="L206">
        <v>806</v>
      </c>
      <c r="M206">
        <v>0</v>
      </c>
      <c r="N206" t="s">
        <v>758</v>
      </c>
      <c r="O206">
        <v>99</v>
      </c>
      <c r="P206" t="s">
        <v>356</v>
      </c>
      <c r="Q206">
        <v>0</v>
      </c>
      <c r="R206" t="s">
        <v>39</v>
      </c>
      <c r="S206" t="s">
        <v>39</v>
      </c>
      <c r="T206" t="s">
        <v>866</v>
      </c>
      <c r="U206" t="s">
        <v>867</v>
      </c>
      <c r="V206" t="s">
        <v>203</v>
      </c>
      <c r="W206" t="s">
        <v>171</v>
      </c>
      <c r="X206" t="s">
        <v>172</v>
      </c>
      <c r="Y206" t="s">
        <v>173</v>
      </c>
      <c r="Z206" t="s">
        <v>79</v>
      </c>
      <c r="AB206" t="s">
        <v>47</v>
      </c>
    </row>
    <row r="207" spans="1:29" x14ac:dyDescent="0.3">
      <c r="A207" t="s">
        <v>868</v>
      </c>
      <c r="B207">
        <v>439</v>
      </c>
      <c r="C207">
        <v>1</v>
      </c>
      <c r="D207">
        <v>439</v>
      </c>
      <c r="E207">
        <v>100</v>
      </c>
      <c r="F207" t="s">
        <v>385</v>
      </c>
      <c r="G207" t="str">
        <f>HYPERLINK("http://www.ncbi.nlm.nih.gov/sites/entrez?db=nuccore&amp;cmd=search&amp;term=NR_117905.1", "NR_117905.1")</f>
        <v>NR_117905.1</v>
      </c>
      <c r="H207">
        <v>1376</v>
      </c>
      <c r="I207">
        <v>286</v>
      </c>
      <c r="J207">
        <v>724</v>
      </c>
      <c r="K207">
        <v>31.904069767441861</v>
      </c>
      <c r="L207">
        <v>800</v>
      </c>
      <c r="M207">
        <v>0</v>
      </c>
      <c r="N207" t="s">
        <v>409</v>
      </c>
      <c r="O207">
        <v>99</v>
      </c>
      <c r="P207" t="s">
        <v>356</v>
      </c>
      <c r="Q207">
        <v>0</v>
      </c>
      <c r="R207" t="s">
        <v>39</v>
      </c>
      <c r="S207" t="s">
        <v>39</v>
      </c>
      <c r="T207" t="s">
        <v>387</v>
      </c>
      <c r="U207" t="s">
        <v>388</v>
      </c>
      <c r="V207" t="s">
        <v>389</v>
      </c>
      <c r="W207" t="s">
        <v>96</v>
      </c>
      <c r="X207" t="s">
        <v>97</v>
      </c>
      <c r="Y207" t="s">
        <v>98</v>
      </c>
      <c r="Z207" t="s">
        <v>79</v>
      </c>
      <c r="AB207" t="s">
        <v>47</v>
      </c>
    </row>
    <row r="208" spans="1:29" x14ac:dyDescent="0.3">
      <c r="A208" t="s">
        <v>869</v>
      </c>
      <c r="B208">
        <v>439</v>
      </c>
      <c r="C208">
        <v>1</v>
      </c>
      <c r="D208">
        <v>439</v>
      </c>
      <c r="E208">
        <v>100</v>
      </c>
      <c r="F208" t="s">
        <v>695</v>
      </c>
      <c r="G208" t="str">
        <f>HYPERLINK("http://www.ncbi.nlm.nih.gov/sites/entrez?db=nuccore&amp;cmd=search&amp;term=NR_042825.1", "NR_042825.1")</f>
        <v>NR_042825.1</v>
      </c>
      <c r="H208">
        <v>1427</v>
      </c>
      <c r="I208">
        <v>311</v>
      </c>
      <c r="J208">
        <v>749</v>
      </c>
      <c r="K208">
        <v>30.763840224246671</v>
      </c>
      <c r="L208">
        <v>623</v>
      </c>
      <c r="M208">
        <v>2.9999999999999999E-178</v>
      </c>
      <c r="N208" t="s">
        <v>870</v>
      </c>
      <c r="O208">
        <v>92</v>
      </c>
      <c r="P208" t="s">
        <v>495</v>
      </c>
      <c r="Q208">
        <v>1</v>
      </c>
      <c r="R208" t="s">
        <v>39</v>
      </c>
      <c r="S208" t="s">
        <v>39</v>
      </c>
      <c r="T208" t="s">
        <v>696</v>
      </c>
      <c r="U208" t="s">
        <v>697</v>
      </c>
      <c r="V208" t="s">
        <v>698</v>
      </c>
      <c r="W208" t="s">
        <v>479</v>
      </c>
      <c r="X208" t="s">
        <v>480</v>
      </c>
      <c r="Y208" t="s">
        <v>481</v>
      </c>
      <c r="Z208" t="s">
        <v>198</v>
      </c>
      <c r="AB208" t="s">
        <v>47</v>
      </c>
    </row>
    <row r="209" spans="1:28" x14ac:dyDescent="0.3">
      <c r="A209" t="s">
        <v>871</v>
      </c>
      <c r="B209">
        <v>439</v>
      </c>
      <c r="C209">
        <v>1</v>
      </c>
      <c r="D209">
        <v>439</v>
      </c>
      <c r="E209">
        <v>100</v>
      </c>
      <c r="F209" t="s">
        <v>316</v>
      </c>
      <c r="G209" t="str">
        <f>HYPERLINK("http://www.ncbi.nlm.nih.gov/sites/entrez?db=nuccore&amp;cmd=search&amp;term=NR_074809.1", "NR_074809.1")</f>
        <v>NR_074809.1</v>
      </c>
      <c r="H209">
        <v>1535</v>
      </c>
      <c r="I209">
        <v>350</v>
      </c>
      <c r="J209">
        <v>788</v>
      </c>
      <c r="K209">
        <v>28.599348534201962</v>
      </c>
      <c r="L209">
        <v>656</v>
      </c>
      <c r="M209">
        <v>0</v>
      </c>
      <c r="N209" t="s">
        <v>391</v>
      </c>
      <c r="O209">
        <v>93</v>
      </c>
      <c r="P209" t="s">
        <v>356</v>
      </c>
      <c r="Q209">
        <v>0</v>
      </c>
      <c r="R209" t="s">
        <v>39</v>
      </c>
      <c r="S209" t="s">
        <v>39</v>
      </c>
      <c r="T209" t="s">
        <v>319</v>
      </c>
      <c r="U209" t="s">
        <v>320</v>
      </c>
      <c r="V209" t="s">
        <v>321</v>
      </c>
      <c r="W209" t="s">
        <v>96</v>
      </c>
      <c r="X209" t="s">
        <v>97</v>
      </c>
      <c r="Y209" t="s">
        <v>98</v>
      </c>
      <c r="Z209" t="s">
        <v>79</v>
      </c>
      <c r="AB209" t="s">
        <v>47</v>
      </c>
    </row>
    <row r="210" spans="1:28" x14ac:dyDescent="0.3">
      <c r="A210" t="s">
        <v>872</v>
      </c>
      <c r="B210">
        <v>439</v>
      </c>
      <c r="C210">
        <v>1</v>
      </c>
      <c r="D210">
        <v>439</v>
      </c>
      <c r="E210">
        <v>100</v>
      </c>
      <c r="F210" t="s">
        <v>551</v>
      </c>
      <c r="G210" t="str">
        <f>HYPERLINK("http://www.ncbi.nlm.nih.gov/sites/entrez?db=nuccore&amp;cmd=search&amp;term=NR_026103.1", "NR_026103.1")</f>
        <v>NR_026103.1</v>
      </c>
      <c r="H210">
        <v>1489</v>
      </c>
      <c r="I210">
        <v>316</v>
      </c>
      <c r="J210">
        <v>754</v>
      </c>
      <c r="K210">
        <v>29.48287441235728</v>
      </c>
      <c r="L210">
        <v>689</v>
      </c>
      <c r="M210">
        <v>0</v>
      </c>
      <c r="N210" t="s">
        <v>427</v>
      </c>
      <c r="O210">
        <v>94</v>
      </c>
      <c r="P210" t="s">
        <v>356</v>
      </c>
      <c r="Q210">
        <v>0</v>
      </c>
      <c r="R210" t="s">
        <v>39</v>
      </c>
      <c r="S210" t="s">
        <v>39</v>
      </c>
      <c r="T210" t="s">
        <v>553</v>
      </c>
      <c r="U210" t="s">
        <v>554</v>
      </c>
      <c r="V210" t="s">
        <v>134</v>
      </c>
      <c r="W210" t="s">
        <v>96</v>
      </c>
      <c r="X210" t="s">
        <v>97</v>
      </c>
      <c r="Y210" t="s">
        <v>98</v>
      </c>
      <c r="Z210" t="s">
        <v>79</v>
      </c>
      <c r="AB210" t="s">
        <v>47</v>
      </c>
    </row>
    <row r="211" spans="1:28" x14ac:dyDescent="0.3">
      <c r="A211" t="s">
        <v>873</v>
      </c>
      <c r="B211">
        <v>439</v>
      </c>
      <c r="C211">
        <v>1</v>
      </c>
      <c r="D211">
        <v>433</v>
      </c>
      <c r="E211">
        <v>98.633257403189063</v>
      </c>
      <c r="F211" t="s">
        <v>299</v>
      </c>
      <c r="G211" t="str">
        <f>HYPERLINK("http://www.ncbi.nlm.nih.gov/sites/entrez?db=nuccore&amp;cmd=search&amp;term=NR_042200.1", "NR_042200.1")</f>
        <v>NR_042200.1</v>
      </c>
      <c r="H211">
        <v>1468</v>
      </c>
      <c r="I211">
        <v>318</v>
      </c>
      <c r="J211">
        <v>749</v>
      </c>
      <c r="K211">
        <v>29.427792915531342</v>
      </c>
      <c r="L211">
        <v>660</v>
      </c>
      <c r="M211">
        <v>0</v>
      </c>
      <c r="N211" t="s">
        <v>275</v>
      </c>
      <c r="O211">
        <v>94</v>
      </c>
      <c r="P211" t="s">
        <v>539</v>
      </c>
      <c r="Q211">
        <v>0</v>
      </c>
      <c r="R211" t="s">
        <v>39</v>
      </c>
      <c r="S211" t="s">
        <v>39</v>
      </c>
      <c r="T211" t="s">
        <v>301</v>
      </c>
      <c r="U211" t="s">
        <v>302</v>
      </c>
      <c r="V211" t="s">
        <v>134</v>
      </c>
      <c r="W211" t="s">
        <v>96</v>
      </c>
      <c r="X211" t="s">
        <v>97</v>
      </c>
      <c r="Y211" t="s">
        <v>98</v>
      </c>
      <c r="Z211" t="s">
        <v>79</v>
      </c>
      <c r="AB211" t="s">
        <v>47</v>
      </c>
    </row>
    <row r="212" spans="1:28" x14ac:dyDescent="0.3">
      <c r="A212" t="s">
        <v>874</v>
      </c>
      <c r="B212">
        <v>439</v>
      </c>
      <c r="C212">
        <v>1</v>
      </c>
      <c r="D212">
        <v>439</v>
      </c>
      <c r="E212">
        <v>100</v>
      </c>
      <c r="F212" t="s">
        <v>875</v>
      </c>
      <c r="G212" t="str">
        <f>HYPERLINK("http://www.ncbi.nlm.nih.gov/sites/entrez?db=nuccore&amp;cmd=search&amp;term=NR_024829.1", "NR_024829.1")</f>
        <v>NR_024829.1</v>
      </c>
      <c r="H212">
        <v>1447</v>
      </c>
      <c r="I212">
        <v>321</v>
      </c>
      <c r="J212">
        <v>759</v>
      </c>
      <c r="K212">
        <v>30.338631651693159</v>
      </c>
      <c r="L212">
        <v>462</v>
      </c>
      <c r="M212">
        <v>5.9999999999999997E-130</v>
      </c>
      <c r="N212" t="s">
        <v>876</v>
      </c>
      <c r="O212">
        <v>85</v>
      </c>
      <c r="P212" t="s">
        <v>356</v>
      </c>
      <c r="Q212">
        <v>0</v>
      </c>
      <c r="R212" t="s">
        <v>39</v>
      </c>
      <c r="S212" t="s">
        <v>39</v>
      </c>
      <c r="T212" t="s">
        <v>877</v>
      </c>
      <c r="U212" t="s">
        <v>878</v>
      </c>
      <c r="V212" t="s">
        <v>126</v>
      </c>
      <c r="W212" t="s">
        <v>127</v>
      </c>
      <c r="X212" t="s">
        <v>97</v>
      </c>
      <c r="Y212" t="s">
        <v>98</v>
      </c>
      <c r="Z212" t="s">
        <v>79</v>
      </c>
      <c r="AB212" t="s">
        <v>47</v>
      </c>
    </row>
    <row r="213" spans="1:28" x14ac:dyDescent="0.3">
      <c r="A213" t="s">
        <v>879</v>
      </c>
      <c r="B213">
        <v>439</v>
      </c>
      <c r="C213">
        <v>1</v>
      </c>
      <c r="D213">
        <v>439</v>
      </c>
      <c r="E213">
        <v>100</v>
      </c>
      <c r="F213" t="s">
        <v>250</v>
      </c>
      <c r="G213" t="str">
        <f>HYPERLINK("http://www.ncbi.nlm.nih.gov/sites/entrez?db=nuccore&amp;cmd=search&amp;term=NR_151900.1", "NR_151900.1")</f>
        <v>NR_151900.1</v>
      </c>
      <c r="H213">
        <v>1519</v>
      </c>
      <c r="I213">
        <v>351</v>
      </c>
      <c r="J213">
        <v>789</v>
      </c>
      <c r="K213">
        <v>28.90059249506254</v>
      </c>
      <c r="L213">
        <v>734</v>
      </c>
      <c r="M213">
        <v>0</v>
      </c>
      <c r="N213" t="s">
        <v>429</v>
      </c>
      <c r="O213">
        <v>96</v>
      </c>
      <c r="P213" t="s">
        <v>356</v>
      </c>
      <c r="Q213">
        <v>0</v>
      </c>
      <c r="R213" t="s">
        <v>39</v>
      </c>
      <c r="S213" t="s">
        <v>39</v>
      </c>
      <c r="T213" t="s">
        <v>251</v>
      </c>
      <c r="U213" t="s">
        <v>252</v>
      </c>
      <c r="V213" t="s">
        <v>253</v>
      </c>
      <c r="W213" t="s">
        <v>106</v>
      </c>
      <c r="X213" t="s">
        <v>97</v>
      </c>
      <c r="Y213" t="s">
        <v>98</v>
      </c>
      <c r="Z213" t="s">
        <v>79</v>
      </c>
      <c r="AB213" t="s">
        <v>47</v>
      </c>
    </row>
    <row r="214" spans="1:28" x14ac:dyDescent="0.3">
      <c r="A214" t="s">
        <v>880</v>
      </c>
      <c r="B214">
        <v>439</v>
      </c>
      <c r="C214">
        <v>1</v>
      </c>
      <c r="D214">
        <v>439</v>
      </c>
      <c r="E214">
        <v>100</v>
      </c>
      <c r="F214" t="s">
        <v>100</v>
      </c>
      <c r="G214" t="str">
        <f>HYPERLINK("http://www.ncbi.nlm.nih.gov/sites/entrez?db=nuccore&amp;cmd=search&amp;term=NR_147370.1", "NR_147370.1")</f>
        <v>NR_147370.1</v>
      </c>
      <c r="H214">
        <v>1495</v>
      </c>
      <c r="I214">
        <v>349</v>
      </c>
      <c r="J214">
        <v>787</v>
      </c>
      <c r="K214">
        <v>29.364548494983278</v>
      </c>
      <c r="L214">
        <v>684</v>
      </c>
      <c r="M214">
        <v>0</v>
      </c>
      <c r="N214" t="s">
        <v>546</v>
      </c>
      <c r="O214">
        <v>94</v>
      </c>
      <c r="P214" t="s">
        <v>356</v>
      </c>
      <c r="Q214">
        <v>0</v>
      </c>
      <c r="R214" t="s">
        <v>39</v>
      </c>
      <c r="S214" t="s">
        <v>39</v>
      </c>
      <c r="T214" t="s">
        <v>103</v>
      </c>
      <c r="U214" t="s">
        <v>104</v>
      </c>
      <c r="V214" t="s">
        <v>105</v>
      </c>
      <c r="W214" t="s">
        <v>106</v>
      </c>
      <c r="X214" t="s">
        <v>97</v>
      </c>
      <c r="Y214" t="s">
        <v>98</v>
      </c>
      <c r="Z214" t="s">
        <v>79</v>
      </c>
      <c r="AB214" t="s">
        <v>47</v>
      </c>
    </row>
    <row r="215" spans="1:28" x14ac:dyDescent="0.3">
      <c r="A215" t="s">
        <v>881</v>
      </c>
      <c r="B215">
        <v>439</v>
      </c>
      <c r="C215">
        <v>1</v>
      </c>
      <c r="D215">
        <v>439</v>
      </c>
      <c r="E215">
        <v>100</v>
      </c>
      <c r="F215" t="s">
        <v>882</v>
      </c>
      <c r="G215" t="str">
        <f>HYPERLINK("http://www.ncbi.nlm.nih.gov/sites/entrez?db=nuccore&amp;cmd=search&amp;term=NR_114042.1", "NR_114042.1")</f>
        <v>NR_114042.1</v>
      </c>
      <c r="H215">
        <v>1467</v>
      </c>
      <c r="I215">
        <v>314</v>
      </c>
      <c r="J215">
        <v>752</v>
      </c>
      <c r="K215">
        <v>29.925017041581459</v>
      </c>
      <c r="L215">
        <v>531</v>
      </c>
      <c r="M215">
        <v>2E-150</v>
      </c>
      <c r="N215" t="s">
        <v>883</v>
      </c>
      <c r="O215">
        <v>88</v>
      </c>
      <c r="P215" t="s">
        <v>495</v>
      </c>
      <c r="Q215">
        <v>1</v>
      </c>
      <c r="R215" t="s">
        <v>39</v>
      </c>
      <c r="S215" t="s">
        <v>39</v>
      </c>
      <c r="T215" t="s">
        <v>884</v>
      </c>
      <c r="U215" t="s">
        <v>885</v>
      </c>
      <c r="V215" t="s">
        <v>52</v>
      </c>
      <c r="W215" t="s">
        <v>53</v>
      </c>
      <c r="X215" t="s">
        <v>44</v>
      </c>
      <c r="Y215" t="s">
        <v>45</v>
      </c>
      <c r="Z215" t="s">
        <v>46</v>
      </c>
      <c r="AB215" t="s">
        <v>47</v>
      </c>
    </row>
    <row r="216" spans="1:28" x14ac:dyDescent="0.3">
      <c r="A216" t="s">
        <v>886</v>
      </c>
      <c r="B216">
        <v>439</v>
      </c>
      <c r="C216">
        <v>1</v>
      </c>
      <c r="D216">
        <v>439</v>
      </c>
      <c r="E216">
        <v>100</v>
      </c>
      <c r="F216" t="s">
        <v>108</v>
      </c>
      <c r="G216" t="str">
        <f>HYPERLINK("http://www.ncbi.nlm.nih.gov/sites/entrez?db=nuccore&amp;cmd=search&amp;term=NR_159227.1", "NR_159227.1")</f>
        <v>NR_159227.1</v>
      </c>
      <c r="H216">
        <v>1493</v>
      </c>
      <c r="I216">
        <v>351</v>
      </c>
      <c r="J216">
        <v>789</v>
      </c>
      <c r="K216">
        <v>29.403884795713331</v>
      </c>
      <c r="L216">
        <v>662</v>
      </c>
      <c r="M216">
        <v>0</v>
      </c>
      <c r="N216" t="s">
        <v>363</v>
      </c>
      <c r="O216">
        <v>93</v>
      </c>
      <c r="P216" t="s">
        <v>364</v>
      </c>
      <c r="Q216">
        <v>0</v>
      </c>
      <c r="R216" t="s">
        <v>39</v>
      </c>
      <c r="S216" t="s">
        <v>39</v>
      </c>
      <c r="T216" t="s">
        <v>111</v>
      </c>
      <c r="U216" t="s">
        <v>112</v>
      </c>
      <c r="V216" t="s">
        <v>113</v>
      </c>
      <c r="X216" t="s">
        <v>97</v>
      </c>
      <c r="Y216" t="s">
        <v>98</v>
      </c>
      <c r="Z216" t="s">
        <v>79</v>
      </c>
      <c r="AB216" t="s">
        <v>47</v>
      </c>
    </row>
    <row r="217" spans="1:28" x14ac:dyDescent="0.3">
      <c r="A217" t="s">
        <v>887</v>
      </c>
      <c r="B217">
        <v>439</v>
      </c>
      <c r="C217">
        <v>1</v>
      </c>
      <c r="D217">
        <v>439</v>
      </c>
      <c r="E217">
        <v>100</v>
      </c>
      <c r="F217" t="s">
        <v>274</v>
      </c>
      <c r="G217" t="str">
        <f>HYPERLINK("http://www.ncbi.nlm.nih.gov/sites/entrez?db=nuccore&amp;cmd=search&amp;term=NR_118156.1", "NR_118156.1")</f>
        <v>NR_118156.1</v>
      </c>
      <c r="H217">
        <v>1409</v>
      </c>
      <c r="I217">
        <v>304</v>
      </c>
      <c r="J217">
        <v>742</v>
      </c>
      <c r="K217">
        <v>31.156848828956711</v>
      </c>
      <c r="L217">
        <v>662</v>
      </c>
      <c r="M217">
        <v>0</v>
      </c>
      <c r="N217" t="s">
        <v>888</v>
      </c>
      <c r="O217">
        <v>93</v>
      </c>
      <c r="P217" t="s">
        <v>685</v>
      </c>
      <c r="Q217">
        <v>0</v>
      </c>
      <c r="R217" t="s">
        <v>39</v>
      </c>
      <c r="S217" t="s">
        <v>39</v>
      </c>
      <c r="T217" t="s">
        <v>276</v>
      </c>
      <c r="U217" t="s">
        <v>277</v>
      </c>
      <c r="V217" t="s">
        <v>141</v>
      </c>
      <c r="W217" t="s">
        <v>142</v>
      </c>
      <c r="X217" t="s">
        <v>97</v>
      </c>
      <c r="Y217" t="s">
        <v>98</v>
      </c>
      <c r="Z217" t="s">
        <v>79</v>
      </c>
      <c r="AB217" t="s">
        <v>47</v>
      </c>
    </row>
    <row r="218" spans="1:28" x14ac:dyDescent="0.3">
      <c r="A218" t="s">
        <v>889</v>
      </c>
      <c r="B218">
        <v>439</v>
      </c>
      <c r="C218">
        <v>1</v>
      </c>
      <c r="D218">
        <v>439</v>
      </c>
      <c r="E218">
        <v>100</v>
      </c>
      <c r="F218" t="s">
        <v>890</v>
      </c>
      <c r="G218" t="str">
        <f>HYPERLINK("http://www.ncbi.nlm.nih.gov/sites/entrez?db=nuccore&amp;cmd=search&amp;term=NR_113931.1", "NR_113931.1")</f>
        <v>NR_113931.1</v>
      </c>
      <c r="H218">
        <v>1485</v>
      </c>
      <c r="I218">
        <v>331</v>
      </c>
      <c r="J218">
        <v>769</v>
      </c>
      <c r="K218">
        <v>29.562289562289561</v>
      </c>
      <c r="L218">
        <v>712</v>
      </c>
      <c r="M218">
        <v>0</v>
      </c>
      <c r="N218" t="s">
        <v>442</v>
      </c>
      <c r="O218">
        <v>95</v>
      </c>
      <c r="P218" t="s">
        <v>356</v>
      </c>
      <c r="Q218">
        <v>0</v>
      </c>
      <c r="R218" t="s">
        <v>39</v>
      </c>
      <c r="S218" t="s">
        <v>39</v>
      </c>
      <c r="T218" t="s">
        <v>891</v>
      </c>
      <c r="U218" t="s">
        <v>892</v>
      </c>
      <c r="V218" t="s">
        <v>234</v>
      </c>
      <c r="W218" t="s">
        <v>235</v>
      </c>
      <c r="X218" t="s">
        <v>77</v>
      </c>
      <c r="Y218" t="s">
        <v>78</v>
      </c>
      <c r="Z218" t="s">
        <v>79</v>
      </c>
      <c r="AB218" t="s">
        <v>47</v>
      </c>
    </row>
    <row r="219" spans="1:28" x14ac:dyDescent="0.3">
      <c r="A219" t="s">
        <v>893</v>
      </c>
      <c r="B219">
        <v>439</v>
      </c>
      <c r="C219">
        <v>1</v>
      </c>
      <c r="D219">
        <v>435</v>
      </c>
      <c r="E219">
        <v>99.088838268792713</v>
      </c>
      <c r="F219" t="s">
        <v>614</v>
      </c>
      <c r="G219" t="str">
        <f>HYPERLINK("http://www.ncbi.nlm.nih.gov/sites/entrez?db=nuccore&amp;cmd=search&amp;term=NR_028785.1", "NR_028785.1")</f>
        <v>NR_028785.1</v>
      </c>
      <c r="H219">
        <v>1529</v>
      </c>
      <c r="I219">
        <v>351</v>
      </c>
      <c r="J219">
        <v>782</v>
      </c>
      <c r="K219">
        <v>28.25376062786135</v>
      </c>
      <c r="L219">
        <v>579</v>
      </c>
      <c r="M219">
        <v>5.9999999999999996E-165</v>
      </c>
      <c r="N219" t="s">
        <v>894</v>
      </c>
      <c r="O219">
        <v>90</v>
      </c>
      <c r="P219" t="s">
        <v>895</v>
      </c>
      <c r="Q219">
        <v>2</v>
      </c>
      <c r="R219" t="s">
        <v>39</v>
      </c>
      <c r="S219" t="s">
        <v>39</v>
      </c>
      <c r="T219" t="s">
        <v>616</v>
      </c>
      <c r="U219" t="s">
        <v>617</v>
      </c>
      <c r="V219" t="s">
        <v>134</v>
      </c>
      <c r="W219" t="s">
        <v>96</v>
      </c>
      <c r="X219" t="s">
        <v>97</v>
      </c>
      <c r="Y219" t="s">
        <v>98</v>
      </c>
      <c r="Z219" t="s">
        <v>79</v>
      </c>
      <c r="AB219" t="s">
        <v>47</v>
      </c>
    </row>
    <row r="220" spans="1:28" x14ac:dyDescent="0.3">
      <c r="A220" t="s">
        <v>896</v>
      </c>
      <c r="B220">
        <v>439</v>
      </c>
      <c r="C220">
        <v>1</v>
      </c>
      <c r="D220">
        <v>439</v>
      </c>
      <c r="E220">
        <v>100</v>
      </c>
      <c r="F220" t="s">
        <v>212</v>
      </c>
      <c r="G220" t="str">
        <f>HYPERLINK("http://www.ncbi.nlm.nih.gov/sites/entrez?db=nuccore&amp;cmd=search&amp;term=NR_104899.1", "NR_104899.1")</f>
        <v>NR_104899.1</v>
      </c>
      <c r="H220">
        <v>1480</v>
      </c>
      <c r="I220">
        <v>328</v>
      </c>
      <c r="J220">
        <v>766</v>
      </c>
      <c r="K220">
        <v>29.662162162162161</v>
      </c>
      <c r="L220">
        <v>695</v>
      </c>
      <c r="M220">
        <v>0</v>
      </c>
      <c r="N220" t="s">
        <v>514</v>
      </c>
      <c r="O220">
        <v>95</v>
      </c>
      <c r="P220" t="s">
        <v>356</v>
      </c>
      <c r="Q220">
        <v>0</v>
      </c>
      <c r="R220" t="s">
        <v>39</v>
      </c>
      <c r="S220" t="s">
        <v>39</v>
      </c>
      <c r="T220" t="s">
        <v>215</v>
      </c>
      <c r="U220" t="s">
        <v>216</v>
      </c>
      <c r="V220" t="s">
        <v>84</v>
      </c>
      <c r="W220" t="s">
        <v>85</v>
      </c>
      <c r="X220" t="s">
        <v>86</v>
      </c>
      <c r="Y220" t="s">
        <v>87</v>
      </c>
      <c r="Z220" t="s">
        <v>88</v>
      </c>
      <c r="AB220" t="s">
        <v>47</v>
      </c>
    </row>
    <row r="221" spans="1:28" x14ac:dyDescent="0.3">
      <c r="A221" t="s">
        <v>897</v>
      </c>
      <c r="B221">
        <v>439</v>
      </c>
      <c r="C221">
        <v>1</v>
      </c>
      <c r="D221">
        <v>435</v>
      </c>
      <c r="E221">
        <v>99.088838268792713</v>
      </c>
      <c r="F221" t="s">
        <v>827</v>
      </c>
      <c r="G221" t="str">
        <f>HYPERLINK("http://www.ncbi.nlm.nih.gov/sites/entrez?db=nuccore&amp;cmd=search&amp;term=NR_119217.1", "NR_119217.1")</f>
        <v>NR_119217.1</v>
      </c>
      <c r="H221">
        <v>1482</v>
      </c>
      <c r="I221">
        <v>326</v>
      </c>
      <c r="J221">
        <v>757</v>
      </c>
      <c r="K221">
        <v>29.1497975708502</v>
      </c>
      <c r="L221">
        <v>723</v>
      </c>
      <c r="M221">
        <v>0</v>
      </c>
      <c r="N221" t="s">
        <v>898</v>
      </c>
      <c r="O221">
        <v>96</v>
      </c>
      <c r="P221" t="s">
        <v>152</v>
      </c>
      <c r="Q221">
        <v>0</v>
      </c>
      <c r="R221" t="s">
        <v>39</v>
      </c>
      <c r="S221" t="s">
        <v>39</v>
      </c>
      <c r="T221" t="s">
        <v>351</v>
      </c>
      <c r="U221" t="s">
        <v>352</v>
      </c>
      <c r="V221" t="s">
        <v>269</v>
      </c>
      <c r="W221" t="s">
        <v>96</v>
      </c>
      <c r="X221" t="s">
        <v>97</v>
      </c>
      <c r="Y221" t="s">
        <v>98</v>
      </c>
      <c r="Z221" t="s">
        <v>79</v>
      </c>
      <c r="AB221" t="s">
        <v>47</v>
      </c>
    </row>
    <row r="222" spans="1:28" x14ac:dyDescent="0.3">
      <c r="A222" t="s">
        <v>899</v>
      </c>
      <c r="B222">
        <v>439</v>
      </c>
      <c r="C222">
        <v>1</v>
      </c>
      <c r="D222">
        <v>435</v>
      </c>
      <c r="E222">
        <v>99.088838268792713</v>
      </c>
      <c r="F222" t="s">
        <v>90</v>
      </c>
      <c r="G222" t="str">
        <f>HYPERLINK("http://www.ncbi.nlm.nih.gov/sites/entrez?db=nuccore&amp;cmd=search&amp;term=NR_156080.1", "NR_156080.1")</f>
        <v>NR_156080.1</v>
      </c>
      <c r="H222">
        <v>1410</v>
      </c>
      <c r="I222">
        <v>336</v>
      </c>
      <c r="J222">
        <v>767</v>
      </c>
      <c r="K222">
        <v>30.63829787234042</v>
      </c>
      <c r="L222">
        <v>734</v>
      </c>
      <c r="M222">
        <v>0</v>
      </c>
      <c r="N222" t="s">
        <v>900</v>
      </c>
      <c r="O222">
        <v>97</v>
      </c>
      <c r="P222" t="s">
        <v>152</v>
      </c>
      <c r="Q222">
        <v>0</v>
      </c>
      <c r="R222" t="s">
        <v>39</v>
      </c>
      <c r="S222" t="s">
        <v>39</v>
      </c>
      <c r="T222" t="s">
        <v>93</v>
      </c>
      <c r="U222" t="s">
        <v>94</v>
      </c>
      <c r="V222" t="s">
        <v>95</v>
      </c>
      <c r="W222" t="s">
        <v>96</v>
      </c>
      <c r="X222" t="s">
        <v>97</v>
      </c>
      <c r="Y222" t="s">
        <v>98</v>
      </c>
      <c r="Z222" t="s">
        <v>79</v>
      </c>
      <c r="AB222" t="s">
        <v>47</v>
      </c>
    </row>
    <row r="223" spans="1:28" x14ac:dyDescent="0.3">
      <c r="A223" t="s">
        <v>901</v>
      </c>
      <c r="B223">
        <v>439</v>
      </c>
      <c r="C223">
        <v>1</v>
      </c>
      <c r="D223">
        <v>434</v>
      </c>
      <c r="E223">
        <v>98.861047835990888</v>
      </c>
      <c r="F223" t="s">
        <v>90</v>
      </c>
      <c r="G223" t="str">
        <f>HYPERLINK("http://www.ncbi.nlm.nih.gov/sites/entrez?db=nuccore&amp;cmd=search&amp;term=NR_156080.1", "NR_156080.1")</f>
        <v>NR_156080.1</v>
      </c>
      <c r="H223">
        <v>1410</v>
      </c>
      <c r="I223">
        <v>336</v>
      </c>
      <c r="J223">
        <v>767</v>
      </c>
      <c r="K223">
        <v>30.63829787234042</v>
      </c>
      <c r="L223">
        <v>678</v>
      </c>
      <c r="M223">
        <v>0</v>
      </c>
      <c r="N223" t="s">
        <v>902</v>
      </c>
      <c r="O223">
        <v>94</v>
      </c>
      <c r="P223" t="s">
        <v>818</v>
      </c>
      <c r="Q223">
        <v>0</v>
      </c>
      <c r="R223" t="s">
        <v>39</v>
      </c>
      <c r="S223" t="s">
        <v>39</v>
      </c>
      <c r="T223" t="s">
        <v>93</v>
      </c>
      <c r="U223" t="s">
        <v>94</v>
      </c>
      <c r="V223" t="s">
        <v>95</v>
      </c>
      <c r="W223" t="s">
        <v>96</v>
      </c>
      <c r="X223" t="s">
        <v>97</v>
      </c>
      <c r="Y223" t="s">
        <v>98</v>
      </c>
      <c r="Z223" t="s">
        <v>79</v>
      </c>
      <c r="AB223" t="s">
        <v>47</v>
      </c>
    </row>
    <row r="224" spans="1:28" x14ac:dyDescent="0.3">
      <c r="A224" t="s">
        <v>903</v>
      </c>
      <c r="B224">
        <v>439</v>
      </c>
      <c r="C224">
        <v>1</v>
      </c>
      <c r="D224">
        <v>439</v>
      </c>
      <c r="E224">
        <v>100</v>
      </c>
      <c r="F224" t="s">
        <v>237</v>
      </c>
      <c r="G224" t="str">
        <f>HYPERLINK("http://www.ncbi.nlm.nih.gov/sites/entrez?db=nuccore&amp;cmd=search&amp;term=NR_144611.1", "NR_144611.1")</f>
        <v>NR_144611.1</v>
      </c>
      <c r="H224">
        <v>808</v>
      </c>
      <c r="I224">
        <v>282</v>
      </c>
      <c r="J224">
        <v>720</v>
      </c>
      <c r="K224">
        <v>54.331683168316843</v>
      </c>
      <c r="L224">
        <v>645</v>
      </c>
      <c r="M224">
        <v>0</v>
      </c>
      <c r="N224" t="s">
        <v>439</v>
      </c>
      <c r="O224">
        <v>93</v>
      </c>
      <c r="P224" t="s">
        <v>356</v>
      </c>
      <c r="Q224">
        <v>0</v>
      </c>
      <c r="R224" t="s">
        <v>39</v>
      </c>
      <c r="S224" t="s">
        <v>39</v>
      </c>
      <c r="T224" t="s">
        <v>240</v>
      </c>
      <c r="U224" t="s">
        <v>241</v>
      </c>
      <c r="V224" t="s">
        <v>242</v>
      </c>
      <c r="X224" t="s">
        <v>97</v>
      </c>
      <c r="Y224" t="s">
        <v>98</v>
      </c>
      <c r="Z224" t="s">
        <v>79</v>
      </c>
      <c r="AB224" t="s">
        <v>47</v>
      </c>
    </row>
    <row r="225" spans="1:28" x14ac:dyDescent="0.3">
      <c r="A225" t="s">
        <v>904</v>
      </c>
      <c r="B225">
        <v>439</v>
      </c>
      <c r="C225">
        <v>1</v>
      </c>
      <c r="D225">
        <v>439</v>
      </c>
      <c r="E225">
        <v>100</v>
      </c>
      <c r="F225" t="s">
        <v>108</v>
      </c>
      <c r="G225" t="str">
        <f>HYPERLINK("http://www.ncbi.nlm.nih.gov/sites/entrez?db=nuccore&amp;cmd=search&amp;term=NR_159227.1", "NR_159227.1")</f>
        <v>NR_159227.1</v>
      </c>
      <c r="H225">
        <v>1493</v>
      </c>
      <c r="I225">
        <v>351</v>
      </c>
      <c r="J225">
        <v>789</v>
      </c>
      <c r="K225">
        <v>29.403884795713331</v>
      </c>
      <c r="L225">
        <v>640</v>
      </c>
      <c r="M225">
        <v>0</v>
      </c>
      <c r="N225" t="s">
        <v>905</v>
      </c>
      <c r="O225">
        <v>92</v>
      </c>
      <c r="P225" t="s">
        <v>364</v>
      </c>
      <c r="Q225">
        <v>0</v>
      </c>
      <c r="R225" t="s">
        <v>39</v>
      </c>
      <c r="S225" t="s">
        <v>39</v>
      </c>
      <c r="T225" t="s">
        <v>111</v>
      </c>
      <c r="U225" t="s">
        <v>112</v>
      </c>
      <c r="V225" t="s">
        <v>113</v>
      </c>
      <c r="X225" t="s">
        <v>97</v>
      </c>
      <c r="Y225" t="s">
        <v>98</v>
      </c>
      <c r="Z225" t="s">
        <v>79</v>
      </c>
      <c r="AB225" t="s">
        <v>47</v>
      </c>
    </row>
    <row r="226" spans="1:28" x14ac:dyDescent="0.3">
      <c r="A226" t="s">
        <v>906</v>
      </c>
      <c r="B226">
        <v>439</v>
      </c>
      <c r="C226">
        <v>1</v>
      </c>
      <c r="D226">
        <v>439</v>
      </c>
      <c r="E226">
        <v>100</v>
      </c>
      <c r="F226" t="s">
        <v>589</v>
      </c>
      <c r="G226" t="str">
        <f>HYPERLINK("http://www.ncbi.nlm.nih.gov/sites/entrez?db=nuccore&amp;cmd=search&amp;term=NR_118554.1", "NR_118554.1")</f>
        <v>NR_118554.1</v>
      </c>
      <c r="H226">
        <v>1475</v>
      </c>
      <c r="I226">
        <v>329</v>
      </c>
      <c r="J226">
        <v>767</v>
      </c>
      <c r="K226">
        <v>29.762711864406779</v>
      </c>
      <c r="L226">
        <v>640</v>
      </c>
      <c r="M226">
        <v>0</v>
      </c>
      <c r="N226" t="s">
        <v>830</v>
      </c>
      <c r="O226">
        <v>92</v>
      </c>
      <c r="P226" t="s">
        <v>356</v>
      </c>
      <c r="Q226">
        <v>0</v>
      </c>
      <c r="R226" t="s">
        <v>39</v>
      </c>
      <c r="S226" t="s">
        <v>39</v>
      </c>
      <c r="T226" t="s">
        <v>591</v>
      </c>
      <c r="U226" t="s">
        <v>592</v>
      </c>
      <c r="V226" t="s">
        <v>593</v>
      </c>
      <c r="X226" t="s">
        <v>97</v>
      </c>
      <c r="Y226" t="s">
        <v>98</v>
      </c>
      <c r="Z226" t="s">
        <v>79</v>
      </c>
      <c r="AB226" t="s">
        <v>47</v>
      </c>
    </row>
    <row r="227" spans="1:28" x14ac:dyDescent="0.3">
      <c r="A227" t="s">
        <v>907</v>
      </c>
      <c r="B227">
        <v>439</v>
      </c>
      <c r="C227">
        <v>1</v>
      </c>
      <c r="D227">
        <v>439</v>
      </c>
      <c r="E227">
        <v>100</v>
      </c>
      <c r="F227" t="s">
        <v>81</v>
      </c>
      <c r="G227" t="str">
        <f>HYPERLINK("http://www.ncbi.nlm.nih.gov/sites/entrez?db=nuccore&amp;cmd=search&amp;term=NR_074515.1", "NR_074515.1")</f>
        <v>NR_074515.1</v>
      </c>
      <c r="H227">
        <v>1510</v>
      </c>
      <c r="I227">
        <v>350</v>
      </c>
      <c r="J227">
        <v>788</v>
      </c>
      <c r="K227">
        <v>29.07284768211921</v>
      </c>
      <c r="L227">
        <v>701</v>
      </c>
      <c r="M227">
        <v>0</v>
      </c>
      <c r="N227" t="s">
        <v>355</v>
      </c>
      <c r="O227">
        <v>95</v>
      </c>
      <c r="P227" t="s">
        <v>356</v>
      </c>
      <c r="Q227">
        <v>0</v>
      </c>
      <c r="R227" t="s">
        <v>39</v>
      </c>
      <c r="S227" t="s">
        <v>39</v>
      </c>
      <c r="T227" t="s">
        <v>82</v>
      </c>
      <c r="U227" t="s">
        <v>83</v>
      </c>
      <c r="V227" t="s">
        <v>84</v>
      </c>
      <c r="W227" t="s">
        <v>85</v>
      </c>
      <c r="X227" t="s">
        <v>86</v>
      </c>
      <c r="Y227" t="s">
        <v>87</v>
      </c>
      <c r="Z227" t="s">
        <v>88</v>
      </c>
      <c r="AB227" t="s">
        <v>47</v>
      </c>
    </row>
    <row r="228" spans="1:28" x14ac:dyDescent="0.3">
      <c r="A228" t="s">
        <v>908</v>
      </c>
      <c r="B228">
        <v>439</v>
      </c>
      <c r="C228">
        <v>1</v>
      </c>
      <c r="D228">
        <v>435</v>
      </c>
      <c r="E228">
        <v>99.088838268792713</v>
      </c>
      <c r="F228" t="s">
        <v>909</v>
      </c>
      <c r="G228" t="str">
        <f>HYPERLINK("http://www.ncbi.nlm.nih.gov/sites/entrez?db=nuccore&amp;cmd=search&amp;term=NR_026102.1", "NR_026102.1")</f>
        <v>NR_026102.1</v>
      </c>
      <c r="H228">
        <v>1491</v>
      </c>
      <c r="I228">
        <v>313</v>
      </c>
      <c r="J228">
        <v>746</v>
      </c>
      <c r="K228">
        <v>29.10798122065728</v>
      </c>
      <c r="L228">
        <v>536</v>
      </c>
      <c r="M228">
        <v>4.0000000000000003E-152</v>
      </c>
      <c r="N228" t="s">
        <v>532</v>
      </c>
      <c r="O228">
        <v>88</v>
      </c>
      <c r="P228" t="s">
        <v>745</v>
      </c>
      <c r="Q228">
        <v>0</v>
      </c>
      <c r="R228" t="s">
        <v>39</v>
      </c>
      <c r="S228" t="s">
        <v>39</v>
      </c>
      <c r="T228" t="s">
        <v>910</v>
      </c>
      <c r="U228" t="s">
        <v>911</v>
      </c>
      <c r="V228" t="s">
        <v>912</v>
      </c>
      <c r="W228" t="s">
        <v>127</v>
      </c>
      <c r="X228" t="s">
        <v>97</v>
      </c>
      <c r="Y228" t="s">
        <v>98</v>
      </c>
      <c r="Z228" t="s">
        <v>79</v>
      </c>
      <c r="AB228" t="s">
        <v>47</v>
      </c>
    </row>
    <row r="229" spans="1:28" x14ac:dyDescent="0.3">
      <c r="A229" t="s">
        <v>913</v>
      </c>
      <c r="B229">
        <v>439</v>
      </c>
      <c r="C229">
        <v>1</v>
      </c>
      <c r="D229">
        <v>439</v>
      </c>
      <c r="E229">
        <v>100</v>
      </c>
      <c r="F229" t="s">
        <v>914</v>
      </c>
      <c r="G229" t="str">
        <f>HYPERLINK("http://www.ncbi.nlm.nih.gov/sites/entrez?db=nuccore&amp;cmd=search&amp;term=NR_144610.1", "NR_144610.1")</f>
        <v>NR_144610.1</v>
      </c>
      <c r="H229">
        <v>1436</v>
      </c>
      <c r="I229">
        <v>339</v>
      </c>
      <c r="J229">
        <v>777</v>
      </c>
      <c r="K229">
        <v>30.571030640668521</v>
      </c>
      <c r="L229">
        <v>640</v>
      </c>
      <c r="M229">
        <v>0</v>
      </c>
      <c r="N229" t="s">
        <v>830</v>
      </c>
      <c r="O229">
        <v>92</v>
      </c>
      <c r="P229" t="s">
        <v>356</v>
      </c>
      <c r="Q229">
        <v>0</v>
      </c>
      <c r="R229" t="s">
        <v>39</v>
      </c>
      <c r="S229" t="s">
        <v>39</v>
      </c>
      <c r="T229" t="s">
        <v>915</v>
      </c>
      <c r="U229" t="s">
        <v>916</v>
      </c>
      <c r="V229" t="s">
        <v>917</v>
      </c>
      <c r="W229" t="s">
        <v>96</v>
      </c>
      <c r="X229" t="s">
        <v>97</v>
      </c>
      <c r="Y229" t="s">
        <v>98</v>
      </c>
      <c r="Z229" t="s">
        <v>79</v>
      </c>
      <c r="AB229" t="s">
        <v>47</v>
      </c>
    </row>
    <row r="230" spans="1:28" x14ac:dyDescent="0.3">
      <c r="A230" t="s">
        <v>918</v>
      </c>
      <c r="B230">
        <v>439</v>
      </c>
      <c r="C230">
        <v>1</v>
      </c>
      <c r="D230">
        <v>434</v>
      </c>
      <c r="E230">
        <v>98.861047835990888</v>
      </c>
      <c r="F230" t="s">
        <v>919</v>
      </c>
      <c r="G230" t="str">
        <f>HYPERLINK("http://www.ncbi.nlm.nih.gov/sites/entrez?db=nuccore&amp;cmd=search&amp;term=NR_037068.1", "NR_037068.1")</f>
        <v>NR_037068.1</v>
      </c>
      <c r="H230">
        <v>1441</v>
      </c>
      <c r="I230">
        <v>341</v>
      </c>
      <c r="J230">
        <v>772</v>
      </c>
      <c r="K230">
        <v>29.979181124219291</v>
      </c>
      <c r="L230">
        <v>573</v>
      </c>
      <c r="M230">
        <v>3.0000000000000002E-163</v>
      </c>
      <c r="N230" t="s">
        <v>920</v>
      </c>
      <c r="O230">
        <v>90</v>
      </c>
      <c r="P230" t="s">
        <v>921</v>
      </c>
      <c r="Q230">
        <v>0</v>
      </c>
      <c r="R230" t="s">
        <v>39</v>
      </c>
      <c r="S230" t="s">
        <v>39</v>
      </c>
      <c r="T230" t="s">
        <v>922</v>
      </c>
      <c r="U230" t="s">
        <v>923</v>
      </c>
      <c r="V230" t="s">
        <v>134</v>
      </c>
      <c r="W230" t="s">
        <v>96</v>
      </c>
      <c r="X230" t="s">
        <v>97</v>
      </c>
      <c r="Y230" t="s">
        <v>98</v>
      </c>
      <c r="Z230" t="s">
        <v>79</v>
      </c>
      <c r="AB230" t="s">
        <v>47</v>
      </c>
    </row>
    <row r="231" spans="1:28" x14ac:dyDescent="0.3">
      <c r="A231" t="s">
        <v>924</v>
      </c>
      <c r="B231">
        <v>439</v>
      </c>
      <c r="C231">
        <v>1</v>
      </c>
      <c r="D231">
        <v>434</v>
      </c>
      <c r="E231">
        <v>98.861047835990888</v>
      </c>
      <c r="F231" t="s">
        <v>136</v>
      </c>
      <c r="G231" t="str">
        <f>HYPERLINK("http://www.ncbi.nlm.nih.gov/sites/entrez?db=nuccore&amp;cmd=search&amp;term=NR_074793.2", "NR_074793.2")</f>
        <v>NR_074793.2</v>
      </c>
      <c r="H231">
        <v>1530</v>
      </c>
      <c r="I231">
        <v>355</v>
      </c>
      <c r="J231">
        <v>788</v>
      </c>
      <c r="K231">
        <v>28.36601307189542</v>
      </c>
      <c r="L231">
        <v>691</v>
      </c>
      <c r="M231">
        <v>0</v>
      </c>
      <c r="N231" t="s">
        <v>137</v>
      </c>
      <c r="O231">
        <v>95</v>
      </c>
      <c r="P231" t="s">
        <v>138</v>
      </c>
      <c r="Q231">
        <v>0</v>
      </c>
      <c r="R231" t="s">
        <v>39</v>
      </c>
      <c r="S231" t="s">
        <v>39</v>
      </c>
      <c r="T231" t="s">
        <v>139</v>
      </c>
      <c r="U231" t="s">
        <v>140</v>
      </c>
      <c r="V231" t="s">
        <v>141</v>
      </c>
      <c r="W231" t="s">
        <v>142</v>
      </c>
      <c r="X231" t="s">
        <v>97</v>
      </c>
      <c r="Y231" t="s">
        <v>98</v>
      </c>
      <c r="Z231" t="s">
        <v>79</v>
      </c>
      <c r="AB231" t="s">
        <v>47</v>
      </c>
    </row>
    <row r="232" spans="1:28" x14ac:dyDescent="0.3">
      <c r="A232" t="s">
        <v>925</v>
      </c>
      <c r="B232">
        <v>439</v>
      </c>
      <c r="C232">
        <v>1</v>
      </c>
      <c r="D232">
        <v>439</v>
      </c>
      <c r="E232">
        <v>100</v>
      </c>
      <c r="F232" t="s">
        <v>108</v>
      </c>
      <c r="G232" t="str">
        <f>HYPERLINK("http://www.ncbi.nlm.nih.gov/sites/entrez?db=nuccore&amp;cmd=search&amp;term=NR_159227.1", "NR_159227.1")</f>
        <v>NR_159227.1</v>
      </c>
      <c r="H232">
        <v>1493</v>
      </c>
      <c r="I232">
        <v>351</v>
      </c>
      <c r="J232">
        <v>789</v>
      </c>
      <c r="K232">
        <v>29.403884795713331</v>
      </c>
      <c r="L232">
        <v>701</v>
      </c>
      <c r="M232">
        <v>0</v>
      </c>
      <c r="N232" t="s">
        <v>345</v>
      </c>
      <c r="O232">
        <v>95</v>
      </c>
      <c r="P232" t="s">
        <v>364</v>
      </c>
      <c r="Q232">
        <v>0</v>
      </c>
      <c r="R232" t="s">
        <v>39</v>
      </c>
      <c r="S232" t="s">
        <v>39</v>
      </c>
      <c r="T232" t="s">
        <v>111</v>
      </c>
      <c r="U232" t="s">
        <v>112</v>
      </c>
      <c r="V232" t="s">
        <v>113</v>
      </c>
      <c r="X232" t="s">
        <v>97</v>
      </c>
      <c r="Y232" t="s">
        <v>98</v>
      </c>
      <c r="Z232" t="s">
        <v>79</v>
      </c>
      <c r="AB232" t="s">
        <v>47</v>
      </c>
    </row>
    <row r="233" spans="1:28" x14ac:dyDescent="0.3">
      <c r="A233" t="s">
        <v>926</v>
      </c>
      <c r="B233">
        <v>439</v>
      </c>
      <c r="C233">
        <v>1</v>
      </c>
      <c r="D233">
        <v>439</v>
      </c>
      <c r="E233">
        <v>100</v>
      </c>
      <c r="F233" t="s">
        <v>614</v>
      </c>
      <c r="G233" t="str">
        <f>HYPERLINK("http://www.ncbi.nlm.nih.gov/sites/entrez?db=nuccore&amp;cmd=search&amp;term=NR_028785.1", "NR_028785.1")</f>
        <v>NR_028785.1</v>
      </c>
      <c r="H233">
        <v>1529</v>
      </c>
      <c r="I233">
        <v>351</v>
      </c>
      <c r="J233">
        <v>787</v>
      </c>
      <c r="K233">
        <v>28.580771746239371</v>
      </c>
      <c r="L233">
        <v>737</v>
      </c>
      <c r="M233">
        <v>0</v>
      </c>
      <c r="N233" t="s">
        <v>927</v>
      </c>
      <c r="O233">
        <v>97</v>
      </c>
      <c r="P233" t="s">
        <v>510</v>
      </c>
      <c r="Q233">
        <v>0</v>
      </c>
      <c r="R233" t="s">
        <v>39</v>
      </c>
      <c r="S233" t="s">
        <v>39</v>
      </c>
      <c r="T233" t="s">
        <v>616</v>
      </c>
      <c r="U233" t="s">
        <v>617</v>
      </c>
      <c r="V233" t="s">
        <v>134</v>
      </c>
      <c r="W233" t="s">
        <v>96</v>
      </c>
      <c r="X233" t="s">
        <v>97</v>
      </c>
      <c r="Y233" t="s">
        <v>98</v>
      </c>
      <c r="Z233" t="s">
        <v>79</v>
      </c>
      <c r="AB233" t="s">
        <v>47</v>
      </c>
    </row>
    <row r="234" spans="1:28" x14ac:dyDescent="0.3">
      <c r="A234" t="s">
        <v>928</v>
      </c>
      <c r="B234">
        <v>439</v>
      </c>
      <c r="C234">
        <v>1</v>
      </c>
      <c r="D234">
        <v>439</v>
      </c>
      <c r="E234">
        <v>100</v>
      </c>
      <c r="F234" t="s">
        <v>158</v>
      </c>
      <c r="G234" t="str">
        <f>HYPERLINK("http://www.ncbi.nlm.nih.gov/sites/entrez?db=nuccore&amp;cmd=search&amp;term=NR_144718.1", "NR_144718.1")</f>
        <v>NR_144718.1</v>
      </c>
      <c r="H234">
        <v>1489</v>
      </c>
      <c r="I234">
        <v>326</v>
      </c>
      <c r="J234">
        <v>764</v>
      </c>
      <c r="K234">
        <v>29.48287441235728</v>
      </c>
      <c r="L234">
        <v>518</v>
      </c>
      <c r="M234">
        <v>1E-146</v>
      </c>
      <c r="N234" t="s">
        <v>929</v>
      </c>
      <c r="O234">
        <v>87</v>
      </c>
      <c r="P234" t="s">
        <v>685</v>
      </c>
      <c r="Q234">
        <v>0</v>
      </c>
      <c r="R234" t="s">
        <v>39</v>
      </c>
      <c r="S234" t="s">
        <v>39</v>
      </c>
      <c r="T234" t="s">
        <v>160</v>
      </c>
      <c r="U234" t="s">
        <v>161</v>
      </c>
      <c r="V234" t="s">
        <v>162</v>
      </c>
      <c r="W234" t="s">
        <v>163</v>
      </c>
      <c r="X234" t="s">
        <v>97</v>
      </c>
      <c r="Y234" t="s">
        <v>98</v>
      </c>
      <c r="Z234" t="s">
        <v>79</v>
      </c>
      <c r="AB234" t="s">
        <v>47</v>
      </c>
    </row>
    <row r="235" spans="1:28" x14ac:dyDescent="0.3">
      <c r="A235" t="s">
        <v>930</v>
      </c>
      <c r="B235">
        <v>439</v>
      </c>
      <c r="C235">
        <v>1</v>
      </c>
      <c r="D235">
        <v>439</v>
      </c>
      <c r="E235">
        <v>100</v>
      </c>
      <c r="F235" t="s">
        <v>385</v>
      </c>
      <c r="G235" t="str">
        <f>HYPERLINK("http://www.ncbi.nlm.nih.gov/sites/entrez?db=nuccore&amp;cmd=search&amp;term=NR_117905.1", "NR_117905.1")</f>
        <v>NR_117905.1</v>
      </c>
      <c r="H235">
        <v>1376</v>
      </c>
      <c r="I235">
        <v>286</v>
      </c>
      <c r="J235">
        <v>724</v>
      </c>
      <c r="K235">
        <v>31.904069767441861</v>
      </c>
      <c r="L235">
        <v>689</v>
      </c>
      <c r="M235">
        <v>0</v>
      </c>
      <c r="N235" t="s">
        <v>931</v>
      </c>
      <c r="O235">
        <v>95</v>
      </c>
      <c r="P235" t="s">
        <v>364</v>
      </c>
      <c r="Q235">
        <v>0</v>
      </c>
      <c r="R235" t="s">
        <v>39</v>
      </c>
      <c r="S235" t="s">
        <v>39</v>
      </c>
      <c r="T235" t="s">
        <v>387</v>
      </c>
      <c r="U235" t="s">
        <v>388</v>
      </c>
      <c r="V235" t="s">
        <v>389</v>
      </c>
      <c r="W235" t="s">
        <v>96</v>
      </c>
      <c r="X235" t="s">
        <v>97</v>
      </c>
      <c r="Y235" t="s">
        <v>98</v>
      </c>
      <c r="Z235" t="s">
        <v>79</v>
      </c>
      <c r="AB235" t="s">
        <v>47</v>
      </c>
    </row>
    <row r="236" spans="1:28" x14ac:dyDescent="0.3">
      <c r="A236" t="s">
        <v>932</v>
      </c>
      <c r="B236">
        <v>439</v>
      </c>
      <c r="C236">
        <v>1</v>
      </c>
      <c r="D236">
        <v>435</v>
      </c>
      <c r="E236">
        <v>99.088838268792713</v>
      </c>
      <c r="F236" t="s">
        <v>115</v>
      </c>
      <c r="G236" t="str">
        <f>HYPERLINK("http://www.ncbi.nlm.nih.gov/sites/entrez?db=nuccore&amp;cmd=search&amp;term=NR_151894.1", "NR_151894.1")</f>
        <v>NR_151894.1</v>
      </c>
      <c r="H236">
        <v>1479</v>
      </c>
      <c r="I236">
        <v>335</v>
      </c>
      <c r="J236">
        <v>766</v>
      </c>
      <c r="K236">
        <v>29.208924949290061</v>
      </c>
      <c r="L236">
        <v>662</v>
      </c>
      <c r="M236">
        <v>0</v>
      </c>
      <c r="N236" t="s">
        <v>326</v>
      </c>
      <c r="O236">
        <v>94</v>
      </c>
      <c r="P236" t="s">
        <v>152</v>
      </c>
      <c r="Q236">
        <v>0</v>
      </c>
      <c r="R236" t="s">
        <v>39</v>
      </c>
      <c r="S236" t="s">
        <v>39</v>
      </c>
      <c r="T236" t="s">
        <v>117</v>
      </c>
      <c r="U236" t="s">
        <v>118</v>
      </c>
      <c r="V236" t="s">
        <v>119</v>
      </c>
      <c r="W236" t="s">
        <v>96</v>
      </c>
      <c r="X236" t="s">
        <v>97</v>
      </c>
      <c r="Y236" t="s">
        <v>98</v>
      </c>
      <c r="Z236" t="s">
        <v>79</v>
      </c>
      <c r="AB236" t="s">
        <v>47</v>
      </c>
    </row>
    <row r="237" spans="1:28" x14ac:dyDescent="0.3">
      <c r="A237" t="s">
        <v>933</v>
      </c>
      <c r="B237">
        <v>439</v>
      </c>
      <c r="C237">
        <v>1</v>
      </c>
      <c r="D237">
        <v>439</v>
      </c>
      <c r="E237">
        <v>100</v>
      </c>
      <c r="F237" t="s">
        <v>237</v>
      </c>
      <c r="G237" t="str">
        <f>HYPERLINK("http://www.ncbi.nlm.nih.gov/sites/entrez?db=nuccore&amp;cmd=search&amp;term=NR_144611.1", "NR_144611.1")</f>
        <v>NR_144611.1</v>
      </c>
      <c r="H237">
        <v>808</v>
      </c>
      <c r="I237">
        <v>282</v>
      </c>
      <c r="J237">
        <v>720</v>
      </c>
      <c r="K237">
        <v>54.331683168316843</v>
      </c>
      <c r="L237">
        <v>606</v>
      </c>
      <c r="M237">
        <v>3.0000000000000001E-173</v>
      </c>
      <c r="N237" t="s">
        <v>934</v>
      </c>
      <c r="O237">
        <v>91</v>
      </c>
      <c r="P237" t="s">
        <v>356</v>
      </c>
      <c r="Q237">
        <v>0</v>
      </c>
      <c r="R237" t="s">
        <v>39</v>
      </c>
      <c r="S237" t="s">
        <v>39</v>
      </c>
      <c r="T237" t="s">
        <v>240</v>
      </c>
      <c r="U237" t="s">
        <v>241</v>
      </c>
      <c r="V237" t="s">
        <v>242</v>
      </c>
      <c r="X237" t="s">
        <v>97</v>
      </c>
      <c r="Y237" t="s">
        <v>98</v>
      </c>
      <c r="Z237" t="s">
        <v>79</v>
      </c>
      <c r="AB237" t="s">
        <v>47</v>
      </c>
    </row>
    <row r="238" spans="1:28" x14ac:dyDescent="0.3">
      <c r="A238" t="s">
        <v>935</v>
      </c>
      <c r="B238">
        <v>439</v>
      </c>
      <c r="C238">
        <v>1</v>
      </c>
      <c r="D238">
        <v>439</v>
      </c>
      <c r="E238">
        <v>100</v>
      </c>
      <c r="F238" t="s">
        <v>936</v>
      </c>
      <c r="G238" t="str">
        <f>HYPERLINK("http://www.ncbi.nlm.nih.gov/sites/entrez?db=nuccore&amp;cmd=search&amp;term=NR_104737.1", "NR_104737.1")</f>
        <v>NR_104737.1</v>
      </c>
      <c r="H238">
        <v>1521</v>
      </c>
      <c r="I238">
        <v>346</v>
      </c>
      <c r="J238">
        <v>782</v>
      </c>
      <c r="K238">
        <v>28.731097961867189</v>
      </c>
      <c r="L238">
        <v>688</v>
      </c>
      <c r="M238">
        <v>0</v>
      </c>
      <c r="N238" t="s">
        <v>427</v>
      </c>
      <c r="O238">
        <v>94</v>
      </c>
      <c r="P238" t="s">
        <v>510</v>
      </c>
      <c r="Q238">
        <v>0</v>
      </c>
      <c r="R238" t="s">
        <v>39</v>
      </c>
      <c r="S238" t="s">
        <v>39</v>
      </c>
      <c r="T238" t="s">
        <v>937</v>
      </c>
      <c r="U238" t="s">
        <v>938</v>
      </c>
      <c r="V238" t="s">
        <v>179</v>
      </c>
      <c r="W238" t="s">
        <v>180</v>
      </c>
      <c r="X238" t="s">
        <v>97</v>
      </c>
      <c r="Y238" t="s">
        <v>98</v>
      </c>
      <c r="Z238" t="s">
        <v>79</v>
      </c>
      <c r="AB238" t="s">
        <v>47</v>
      </c>
    </row>
    <row r="239" spans="1:28" x14ac:dyDescent="0.3">
      <c r="A239" t="s">
        <v>939</v>
      </c>
      <c r="B239">
        <v>439</v>
      </c>
      <c r="C239">
        <v>1</v>
      </c>
      <c r="D239">
        <v>439</v>
      </c>
      <c r="E239">
        <v>100</v>
      </c>
      <c r="F239" t="s">
        <v>260</v>
      </c>
      <c r="G239" t="str">
        <f>HYPERLINK("http://www.ncbi.nlm.nih.gov/sites/entrez?db=nuccore&amp;cmd=search&amp;term=NR_144731.1", "NR_144731.1")</f>
        <v>NR_144731.1</v>
      </c>
      <c r="H239">
        <v>1495</v>
      </c>
      <c r="I239">
        <v>347</v>
      </c>
      <c r="J239">
        <v>785</v>
      </c>
      <c r="K239">
        <v>29.364548494983278</v>
      </c>
      <c r="L239">
        <v>750</v>
      </c>
      <c r="M239">
        <v>0</v>
      </c>
      <c r="N239" t="s">
        <v>517</v>
      </c>
      <c r="O239">
        <v>97</v>
      </c>
      <c r="P239" t="s">
        <v>356</v>
      </c>
      <c r="Q239">
        <v>0</v>
      </c>
      <c r="R239" t="s">
        <v>39</v>
      </c>
      <c r="S239" t="s">
        <v>39</v>
      </c>
      <c r="T239" t="s">
        <v>261</v>
      </c>
      <c r="U239" t="s">
        <v>262</v>
      </c>
      <c r="V239" t="s">
        <v>263</v>
      </c>
      <c r="W239" t="s">
        <v>96</v>
      </c>
      <c r="X239" t="s">
        <v>97</v>
      </c>
      <c r="Y239" t="s">
        <v>98</v>
      </c>
      <c r="Z239" t="s">
        <v>79</v>
      </c>
      <c r="AB239" t="s">
        <v>47</v>
      </c>
    </row>
    <row r="240" spans="1:28" x14ac:dyDescent="0.3">
      <c r="A240" t="s">
        <v>940</v>
      </c>
      <c r="B240">
        <v>439</v>
      </c>
      <c r="C240">
        <v>1</v>
      </c>
      <c r="D240">
        <v>439</v>
      </c>
      <c r="E240">
        <v>100</v>
      </c>
      <c r="F240" t="s">
        <v>941</v>
      </c>
      <c r="G240" t="str">
        <f>HYPERLINK("http://www.ncbi.nlm.nih.gov/sites/entrez?db=nuccore&amp;cmd=search&amp;term=NR_117751.1", "NR_117751.1")</f>
        <v>NR_117751.1</v>
      </c>
      <c r="H240">
        <v>1427</v>
      </c>
      <c r="I240">
        <v>265</v>
      </c>
      <c r="J240">
        <v>703</v>
      </c>
      <c r="K240">
        <v>30.763840224246671</v>
      </c>
      <c r="L240">
        <v>778</v>
      </c>
      <c r="M240">
        <v>0</v>
      </c>
      <c r="N240" t="s">
        <v>475</v>
      </c>
      <c r="O240">
        <v>98</v>
      </c>
      <c r="P240" t="s">
        <v>356</v>
      </c>
      <c r="Q240">
        <v>0</v>
      </c>
      <c r="R240" t="s">
        <v>39</v>
      </c>
      <c r="S240" t="s">
        <v>39</v>
      </c>
      <c r="T240" t="s">
        <v>942</v>
      </c>
      <c r="U240" t="s">
        <v>943</v>
      </c>
      <c r="V240" t="s">
        <v>944</v>
      </c>
      <c r="W240" t="s">
        <v>53</v>
      </c>
      <c r="X240" t="s">
        <v>44</v>
      </c>
      <c r="Y240" t="s">
        <v>45</v>
      </c>
      <c r="Z240" t="s">
        <v>46</v>
      </c>
      <c r="AB240" t="s">
        <v>47</v>
      </c>
    </row>
    <row r="241" spans="1:29" x14ac:dyDescent="0.3">
      <c r="A241" t="s">
        <v>945</v>
      </c>
      <c r="B241">
        <v>439</v>
      </c>
      <c r="C241">
        <v>1</v>
      </c>
      <c r="D241">
        <v>439</v>
      </c>
      <c r="E241">
        <v>100</v>
      </c>
      <c r="F241" t="s">
        <v>385</v>
      </c>
      <c r="G241" t="str">
        <f>HYPERLINK("http://www.ncbi.nlm.nih.gov/sites/entrez?db=nuccore&amp;cmd=search&amp;term=NR_117905.1", "NR_117905.1")</f>
        <v>NR_117905.1</v>
      </c>
      <c r="H241">
        <v>1376</v>
      </c>
      <c r="I241">
        <v>286</v>
      </c>
      <c r="J241">
        <v>706</v>
      </c>
      <c r="K241">
        <v>30.595930232558139</v>
      </c>
      <c r="L241">
        <v>562</v>
      </c>
      <c r="M241">
        <v>5.9999999999999999E-160</v>
      </c>
      <c r="N241" t="s">
        <v>828</v>
      </c>
      <c r="O241">
        <v>90</v>
      </c>
      <c r="P241" t="s">
        <v>946</v>
      </c>
      <c r="Q241">
        <v>4</v>
      </c>
      <c r="R241" t="s">
        <v>39</v>
      </c>
      <c r="S241" t="s">
        <v>39</v>
      </c>
      <c r="T241" t="s">
        <v>387</v>
      </c>
      <c r="U241" t="s">
        <v>388</v>
      </c>
      <c r="V241" t="s">
        <v>389</v>
      </c>
      <c r="W241" t="s">
        <v>96</v>
      </c>
      <c r="X241" t="s">
        <v>97</v>
      </c>
      <c r="Y241" t="s">
        <v>98</v>
      </c>
      <c r="Z241" t="s">
        <v>79</v>
      </c>
      <c r="AB241" t="s">
        <v>47</v>
      </c>
    </row>
    <row r="242" spans="1:29" x14ac:dyDescent="0.3">
      <c r="A242" t="s">
        <v>947</v>
      </c>
      <c r="B242">
        <v>439</v>
      </c>
      <c r="C242">
        <v>1</v>
      </c>
      <c r="D242">
        <v>439</v>
      </c>
      <c r="E242">
        <v>100</v>
      </c>
      <c r="F242" t="s">
        <v>90</v>
      </c>
      <c r="G242" t="str">
        <f>HYPERLINK("http://www.ncbi.nlm.nih.gov/sites/entrez?db=nuccore&amp;cmd=search&amp;term=NR_156080.1", "NR_156080.1")</f>
        <v>NR_156080.1</v>
      </c>
      <c r="H242">
        <v>1410</v>
      </c>
      <c r="I242">
        <v>336</v>
      </c>
      <c r="J242">
        <v>774</v>
      </c>
      <c r="K242">
        <v>31.134751773049651</v>
      </c>
      <c r="L242">
        <v>667</v>
      </c>
      <c r="M242">
        <v>0</v>
      </c>
      <c r="N242" t="s">
        <v>863</v>
      </c>
      <c r="O242">
        <v>94</v>
      </c>
      <c r="P242" t="s">
        <v>356</v>
      </c>
      <c r="Q242">
        <v>0</v>
      </c>
      <c r="R242" t="s">
        <v>39</v>
      </c>
      <c r="S242" t="s">
        <v>39</v>
      </c>
      <c r="T242" t="s">
        <v>93</v>
      </c>
      <c r="U242" t="s">
        <v>94</v>
      </c>
      <c r="V242" t="s">
        <v>95</v>
      </c>
      <c r="W242" t="s">
        <v>96</v>
      </c>
      <c r="X242" t="s">
        <v>97</v>
      </c>
      <c r="Y242" t="s">
        <v>98</v>
      </c>
      <c r="Z242" t="s">
        <v>79</v>
      </c>
      <c r="AB242" t="s">
        <v>47</v>
      </c>
    </row>
    <row r="243" spans="1:29" x14ac:dyDescent="0.3">
      <c r="A243" t="s">
        <v>948</v>
      </c>
      <c r="B243">
        <v>439</v>
      </c>
      <c r="C243">
        <v>1</v>
      </c>
      <c r="D243">
        <v>439</v>
      </c>
      <c r="E243">
        <v>100</v>
      </c>
      <c r="F243" t="s">
        <v>255</v>
      </c>
      <c r="G243" t="str">
        <f>HYPERLINK("http://www.ncbi.nlm.nih.gov/sites/entrez?db=nuccore&amp;cmd=search&amp;term=NR_118675.1", "NR_118675.1")</f>
        <v>NR_118675.1</v>
      </c>
      <c r="H243">
        <v>1453</v>
      </c>
      <c r="I243">
        <v>339</v>
      </c>
      <c r="J243">
        <v>775</v>
      </c>
      <c r="K243">
        <v>30.075705437026841</v>
      </c>
      <c r="L243">
        <v>612</v>
      </c>
      <c r="M243">
        <v>6E-175</v>
      </c>
      <c r="N243" t="s">
        <v>934</v>
      </c>
      <c r="O243">
        <v>91</v>
      </c>
      <c r="P243" t="s">
        <v>510</v>
      </c>
      <c r="Q243">
        <v>0</v>
      </c>
      <c r="R243" t="s">
        <v>39</v>
      </c>
      <c r="S243" t="s">
        <v>39</v>
      </c>
      <c r="T243" t="s">
        <v>257</v>
      </c>
      <c r="U243" t="s">
        <v>258</v>
      </c>
      <c r="W243" t="s">
        <v>106</v>
      </c>
      <c r="X243" t="s">
        <v>97</v>
      </c>
      <c r="Y243" t="s">
        <v>98</v>
      </c>
      <c r="Z243" t="s">
        <v>79</v>
      </c>
      <c r="AB243" t="s">
        <v>47</v>
      </c>
    </row>
    <row r="244" spans="1:29" x14ac:dyDescent="0.3">
      <c r="A244" t="s">
        <v>949</v>
      </c>
      <c r="B244">
        <v>439</v>
      </c>
      <c r="C244">
        <v>1</v>
      </c>
      <c r="D244">
        <v>439</v>
      </c>
      <c r="E244">
        <v>100</v>
      </c>
      <c r="F244" t="s">
        <v>265</v>
      </c>
      <c r="G244" t="str">
        <f>HYPERLINK("http://www.ncbi.nlm.nih.gov/sites/entrez?db=nuccore&amp;cmd=search&amp;term=NR_036800.1", "NR_036800.1")</f>
        <v>NR_036800.1</v>
      </c>
      <c r="H244">
        <v>1481</v>
      </c>
      <c r="I244">
        <v>326</v>
      </c>
      <c r="J244">
        <v>764</v>
      </c>
      <c r="K244">
        <v>29.642133693450369</v>
      </c>
      <c r="L244">
        <v>656</v>
      </c>
      <c r="M244">
        <v>0</v>
      </c>
      <c r="N244" t="s">
        <v>391</v>
      </c>
      <c r="O244">
        <v>93</v>
      </c>
      <c r="P244" t="s">
        <v>356</v>
      </c>
      <c r="Q244">
        <v>0</v>
      </c>
      <c r="R244" t="s">
        <v>39</v>
      </c>
      <c r="S244" t="s">
        <v>39</v>
      </c>
      <c r="T244" t="s">
        <v>267</v>
      </c>
      <c r="U244" t="s">
        <v>268</v>
      </c>
      <c r="V244" t="s">
        <v>269</v>
      </c>
      <c r="W244" t="s">
        <v>96</v>
      </c>
      <c r="X244" t="s">
        <v>97</v>
      </c>
      <c r="Y244" t="s">
        <v>98</v>
      </c>
      <c r="Z244" t="s">
        <v>79</v>
      </c>
      <c r="AB244" t="s">
        <v>47</v>
      </c>
    </row>
    <row r="245" spans="1:29" x14ac:dyDescent="0.3">
      <c r="A245" t="s">
        <v>950</v>
      </c>
      <c r="B245">
        <v>439</v>
      </c>
      <c r="C245">
        <v>1</v>
      </c>
      <c r="D245">
        <v>433</v>
      </c>
      <c r="E245">
        <v>98.633257403189063</v>
      </c>
      <c r="F245" t="s">
        <v>951</v>
      </c>
      <c r="G245" t="str">
        <f>HYPERLINK("http://www.ncbi.nlm.nih.gov/sites/entrez?db=nuccore&amp;cmd=search&amp;term=NR_125464.1", "NR_125464.1")</f>
        <v>NR_125464.1</v>
      </c>
      <c r="H245">
        <v>1451</v>
      </c>
      <c r="I245">
        <v>325</v>
      </c>
      <c r="J245">
        <v>758</v>
      </c>
      <c r="K245">
        <v>29.91040661612681</v>
      </c>
      <c r="L245">
        <v>479</v>
      </c>
      <c r="M245">
        <v>6.0000000000000002E-135</v>
      </c>
      <c r="N245" t="s">
        <v>952</v>
      </c>
      <c r="O245">
        <v>86</v>
      </c>
      <c r="P245" t="s">
        <v>152</v>
      </c>
      <c r="Q245">
        <v>0</v>
      </c>
      <c r="R245" t="s">
        <v>39</v>
      </c>
      <c r="S245" t="s">
        <v>39</v>
      </c>
      <c r="T245" t="s">
        <v>953</v>
      </c>
      <c r="U245" t="s">
        <v>954</v>
      </c>
      <c r="V245" t="s">
        <v>955</v>
      </c>
      <c r="W245" t="s">
        <v>127</v>
      </c>
      <c r="X245" t="s">
        <v>97</v>
      </c>
      <c r="Y245" t="s">
        <v>98</v>
      </c>
      <c r="Z245" t="s">
        <v>79</v>
      </c>
      <c r="AB245" t="s">
        <v>47</v>
      </c>
    </row>
    <row r="246" spans="1:29" x14ac:dyDescent="0.3">
      <c r="A246" t="s">
        <v>956</v>
      </c>
      <c r="B246">
        <v>439</v>
      </c>
      <c r="C246">
        <v>1</v>
      </c>
      <c r="D246">
        <v>434</v>
      </c>
      <c r="E246">
        <v>98.861047835990888</v>
      </c>
      <c r="F246" t="s">
        <v>957</v>
      </c>
      <c r="G246" t="str">
        <f>HYPERLINK("http://www.ncbi.nlm.nih.gov/sites/entrez?db=nuccore&amp;cmd=search&amp;term=NR_148620.1", "NR_148620.1")</f>
        <v>NR_148620.1</v>
      </c>
      <c r="H246">
        <v>1207</v>
      </c>
      <c r="I246">
        <v>195</v>
      </c>
      <c r="J246">
        <v>626</v>
      </c>
      <c r="K246">
        <v>35.791217895608938</v>
      </c>
      <c r="L246">
        <v>617</v>
      </c>
      <c r="M246">
        <v>1E-176</v>
      </c>
      <c r="N246" t="s">
        <v>958</v>
      </c>
      <c r="O246">
        <v>92</v>
      </c>
      <c r="P246" t="s">
        <v>818</v>
      </c>
      <c r="Q246">
        <v>0</v>
      </c>
      <c r="R246" t="s">
        <v>39</v>
      </c>
      <c r="S246" t="s">
        <v>39</v>
      </c>
      <c r="T246" t="s">
        <v>959</v>
      </c>
      <c r="U246" t="s">
        <v>960</v>
      </c>
      <c r="V246" t="s">
        <v>961</v>
      </c>
      <c r="W246" t="s">
        <v>96</v>
      </c>
      <c r="X246" t="s">
        <v>97</v>
      </c>
      <c r="Y246" t="s">
        <v>98</v>
      </c>
      <c r="Z246" t="s">
        <v>79</v>
      </c>
      <c r="AB246" t="s">
        <v>47</v>
      </c>
    </row>
    <row r="247" spans="1:29" x14ac:dyDescent="0.3">
      <c r="A247" t="s">
        <v>962</v>
      </c>
      <c r="B247">
        <v>439</v>
      </c>
      <c r="C247">
        <v>1</v>
      </c>
      <c r="D247">
        <v>439</v>
      </c>
      <c r="E247">
        <v>100</v>
      </c>
      <c r="F247" t="s">
        <v>49</v>
      </c>
      <c r="G247" t="str">
        <f>HYPERLINK("http://www.ncbi.nlm.nih.gov/sites/entrez?db=nuccore&amp;cmd=search&amp;term=NR_074902.1", "NR_074902.1")</f>
        <v>NR_074902.1</v>
      </c>
      <c r="H247">
        <v>1542</v>
      </c>
      <c r="I247">
        <v>341</v>
      </c>
      <c r="J247">
        <v>779</v>
      </c>
      <c r="K247">
        <v>28.469520103761351</v>
      </c>
      <c r="L247">
        <v>734</v>
      </c>
      <c r="M247">
        <v>0</v>
      </c>
      <c r="N247" t="s">
        <v>963</v>
      </c>
      <c r="O247">
        <v>96</v>
      </c>
      <c r="P247" t="s">
        <v>685</v>
      </c>
      <c r="Q247">
        <v>0</v>
      </c>
      <c r="R247" t="s">
        <v>39</v>
      </c>
      <c r="S247" t="s">
        <v>39</v>
      </c>
      <c r="T247" t="s">
        <v>50</v>
      </c>
      <c r="U247" t="s">
        <v>51</v>
      </c>
      <c r="V247" t="s">
        <v>52</v>
      </c>
      <c r="W247" t="s">
        <v>53</v>
      </c>
      <c r="X247" t="s">
        <v>44</v>
      </c>
      <c r="Y247" t="s">
        <v>45</v>
      </c>
      <c r="Z247" t="s">
        <v>46</v>
      </c>
      <c r="AB247" t="s">
        <v>47</v>
      </c>
    </row>
    <row r="248" spans="1:29" x14ac:dyDescent="0.3">
      <c r="A248" t="s">
        <v>964</v>
      </c>
      <c r="B248">
        <v>439</v>
      </c>
      <c r="C248">
        <v>1</v>
      </c>
      <c r="D248">
        <v>439</v>
      </c>
      <c r="E248">
        <v>100</v>
      </c>
      <c r="F248" t="s">
        <v>622</v>
      </c>
      <c r="G248" t="str">
        <f>HYPERLINK("http://www.ncbi.nlm.nih.gov/sites/entrez?db=nuccore&amp;cmd=search&amp;term=NR_041882.1", "NR_041882.1")</f>
        <v>NR_041882.1</v>
      </c>
      <c r="H248">
        <v>1525</v>
      </c>
      <c r="I248">
        <v>349</v>
      </c>
      <c r="J248">
        <v>785</v>
      </c>
      <c r="K248">
        <v>28.655737704918032</v>
      </c>
      <c r="L248">
        <v>638</v>
      </c>
      <c r="M248">
        <v>0</v>
      </c>
      <c r="N248" t="s">
        <v>830</v>
      </c>
      <c r="O248">
        <v>92</v>
      </c>
      <c r="P248" t="s">
        <v>510</v>
      </c>
      <c r="Q248">
        <v>0</v>
      </c>
      <c r="R248" t="s">
        <v>39</v>
      </c>
      <c r="S248" t="s">
        <v>39</v>
      </c>
      <c r="T248" t="s">
        <v>624</v>
      </c>
      <c r="U248" t="s">
        <v>625</v>
      </c>
      <c r="V248" t="s">
        <v>626</v>
      </c>
      <c r="W248" t="s">
        <v>96</v>
      </c>
      <c r="X248" t="s">
        <v>97</v>
      </c>
      <c r="Y248" t="s">
        <v>98</v>
      </c>
      <c r="Z248" t="s">
        <v>79</v>
      </c>
      <c r="AB248" t="s">
        <v>47</v>
      </c>
    </row>
    <row r="249" spans="1:29" x14ac:dyDescent="0.3">
      <c r="A249" t="s">
        <v>965</v>
      </c>
      <c r="B249">
        <v>439</v>
      </c>
      <c r="C249">
        <v>1</v>
      </c>
      <c r="D249">
        <v>439</v>
      </c>
      <c r="E249">
        <v>100</v>
      </c>
      <c r="F249" t="s">
        <v>304</v>
      </c>
      <c r="G249" t="str">
        <f>HYPERLINK("http://www.ncbi.nlm.nih.gov/sites/entrez?db=nuccore&amp;cmd=search&amp;term=NR_119068.1", "NR_119068.1")</f>
        <v>NR_119068.1</v>
      </c>
      <c r="H249">
        <v>1470</v>
      </c>
      <c r="I249">
        <v>315</v>
      </c>
      <c r="J249">
        <v>750</v>
      </c>
      <c r="K249">
        <v>29.65986394557823</v>
      </c>
      <c r="L249">
        <v>564</v>
      </c>
      <c r="M249">
        <v>2E-160</v>
      </c>
      <c r="N249" t="s">
        <v>966</v>
      </c>
      <c r="O249">
        <v>89</v>
      </c>
      <c r="P249" t="s">
        <v>645</v>
      </c>
      <c r="Q249">
        <v>0</v>
      </c>
      <c r="R249" t="s">
        <v>39</v>
      </c>
      <c r="S249" t="s">
        <v>39</v>
      </c>
      <c r="T249" t="s">
        <v>306</v>
      </c>
      <c r="U249" t="s">
        <v>307</v>
      </c>
      <c r="V249" t="s">
        <v>134</v>
      </c>
      <c r="W249" t="s">
        <v>96</v>
      </c>
      <c r="X249" t="s">
        <v>97</v>
      </c>
      <c r="Y249" t="s">
        <v>98</v>
      </c>
      <c r="Z249" t="s">
        <v>79</v>
      </c>
      <c r="AB249" t="s">
        <v>47</v>
      </c>
    </row>
    <row r="250" spans="1:29" x14ac:dyDescent="0.3">
      <c r="A250" t="s">
        <v>967</v>
      </c>
      <c r="B250">
        <v>439</v>
      </c>
      <c r="C250">
        <v>1</v>
      </c>
      <c r="D250">
        <v>439</v>
      </c>
      <c r="E250">
        <v>100</v>
      </c>
      <c r="F250" t="s">
        <v>260</v>
      </c>
      <c r="G250" t="str">
        <f>HYPERLINK("http://www.ncbi.nlm.nih.gov/sites/entrez?db=nuccore&amp;cmd=search&amp;term=NR_144731.1", "NR_144731.1")</f>
        <v>NR_144731.1</v>
      </c>
      <c r="H250">
        <v>1495</v>
      </c>
      <c r="I250">
        <v>347</v>
      </c>
      <c r="J250">
        <v>785</v>
      </c>
      <c r="K250">
        <v>29.364548494983278</v>
      </c>
      <c r="L250">
        <v>601</v>
      </c>
      <c r="M250">
        <v>9.9999999999999998E-172</v>
      </c>
      <c r="N250" t="s">
        <v>968</v>
      </c>
      <c r="O250">
        <v>91</v>
      </c>
      <c r="P250" t="s">
        <v>356</v>
      </c>
      <c r="Q250">
        <v>0</v>
      </c>
      <c r="R250" t="s">
        <v>39</v>
      </c>
      <c r="S250" t="s">
        <v>39</v>
      </c>
      <c r="T250" t="s">
        <v>261</v>
      </c>
      <c r="U250" t="s">
        <v>262</v>
      </c>
      <c r="V250" t="s">
        <v>263</v>
      </c>
      <c r="W250" t="s">
        <v>96</v>
      </c>
      <c r="X250" t="s">
        <v>97</v>
      </c>
      <c r="Y250" t="s">
        <v>98</v>
      </c>
      <c r="Z250" t="s">
        <v>79</v>
      </c>
      <c r="AB250" t="s">
        <v>47</v>
      </c>
    </row>
    <row r="251" spans="1:29" x14ac:dyDescent="0.3">
      <c r="A251" t="s">
        <v>969</v>
      </c>
      <c r="B251">
        <v>439</v>
      </c>
      <c r="C251">
        <v>1</v>
      </c>
      <c r="D251">
        <v>439</v>
      </c>
      <c r="E251">
        <v>100</v>
      </c>
      <c r="F251" t="s">
        <v>970</v>
      </c>
      <c r="G251" t="str">
        <f>HYPERLINK("http://www.ncbi.nlm.nih.gov/sites/entrez?db=nuccore&amp;cmd=search&amp;term=NR_104783.1", "NR_104783.1")</f>
        <v>NR_104783.1</v>
      </c>
      <c r="H251">
        <v>1529</v>
      </c>
      <c r="I251">
        <v>353</v>
      </c>
      <c r="J251">
        <v>791</v>
      </c>
      <c r="K251">
        <v>28.711576193590581</v>
      </c>
      <c r="L251">
        <v>634</v>
      </c>
      <c r="M251">
        <v>0</v>
      </c>
      <c r="N251" t="s">
        <v>971</v>
      </c>
      <c r="O251">
        <v>92</v>
      </c>
      <c r="P251" t="s">
        <v>364</v>
      </c>
      <c r="Q251">
        <v>0</v>
      </c>
      <c r="R251" t="s">
        <v>39</v>
      </c>
      <c r="S251" t="s">
        <v>39</v>
      </c>
      <c r="T251" t="s">
        <v>972</v>
      </c>
      <c r="U251" t="s">
        <v>973</v>
      </c>
      <c r="V251" t="s">
        <v>974</v>
      </c>
      <c r="W251" t="s">
        <v>106</v>
      </c>
      <c r="X251" t="s">
        <v>97</v>
      </c>
      <c r="Y251" t="s">
        <v>98</v>
      </c>
      <c r="Z251" t="s">
        <v>79</v>
      </c>
      <c r="AB251" t="s">
        <v>47</v>
      </c>
    </row>
    <row r="252" spans="1:29" x14ac:dyDescent="0.3">
      <c r="A252" t="s">
        <v>975</v>
      </c>
      <c r="B252">
        <v>439</v>
      </c>
      <c r="C252">
        <v>118</v>
      </c>
      <c r="D252">
        <v>439</v>
      </c>
      <c r="E252">
        <v>73.348519362186792</v>
      </c>
      <c r="F252" t="s">
        <v>976</v>
      </c>
      <c r="G252" t="str">
        <f>HYPERLINK("http://www.ncbi.nlm.nih.gov/sites/entrez?db=nuccore&amp;cmd=search&amp;term=NR_115121.1", "NR_115121.1")</f>
        <v>NR_115121.1</v>
      </c>
      <c r="H252">
        <v>1295</v>
      </c>
      <c r="I252">
        <v>432</v>
      </c>
      <c r="J252">
        <v>753</v>
      </c>
      <c r="K252">
        <v>24.86486486486487</v>
      </c>
      <c r="L252">
        <v>573</v>
      </c>
      <c r="M252">
        <v>3.0000000000000002E-163</v>
      </c>
      <c r="N252" t="s">
        <v>977</v>
      </c>
      <c r="O252">
        <v>98</v>
      </c>
      <c r="P252" t="s">
        <v>978</v>
      </c>
      <c r="Q252">
        <v>0</v>
      </c>
      <c r="R252" t="s">
        <v>39</v>
      </c>
      <c r="S252" t="s">
        <v>39</v>
      </c>
      <c r="T252" t="s">
        <v>562</v>
      </c>
      <c r="AC252" t="s">
        <v>563</v>
      </c>
    </row>
    <row r="253" spans="1:29" x14ac:dyDescent="0.3">
      <c r="A253" t="s">
        <v>979</v>
      </c>
      <c r="B253">
        <v>439</v>
      </c>
      <c r="C253">
        <v>1</v>
      </c>
      <c r="D253">
        <v>436</v>
      </c>
      <c r="E253">
        <v>99.316628701594539</v>
      </c>
      <c r="F253" t="s">
        <v>237</v>
      </c>
      <c r="G253" t="str">
        <f>HYPERLINK("http://www.ncbi.nlm.nih.gov/sites/entrez?db=nuccore&amp;cmd=search&amp;term=NR_144611.1", "NR_144611.1")</f>
        <v>NR_144611.1</v>
      </c>
      <c r="H253">
        <v>808</v>
      </c>
      <c r="I253">
        <v>282</v>
      </c>
      <c r="J253">
        <v>717</v>
      </c>
      <c r="K253">
        <v>53.960396039603957</v>
      </c>
      <c r="L253">
        <v>695</v>
      </c>
      <c r="M253">
        <v>0</v>
      </c>
      <c r="N253" t="s">
        <v>980</v>
      </c>
      <c r="O253">
        <v>95</v>
      </c>
      <c r="P253" t="s">
        <v>528</v>
      </c>
      <c r="Q253">
        <v>0</v>
      </c>
      <c r="R253" t="s">
        <v>39</v>
      </c>
      <c r="S253" t="s">
        <v>39</v>
      </c>
      <c r="T253" t="s">
        <v>240</v>
      </c>
      <c r="U253" t="s">
        <v>241</v>
      </c>
      <c r="V253" t="s">
        <v>242</v>
      </c>
      <c r="X253" t="s">
        <v>97</v>
      </c>
      <c r="Y253" t="s">
        <v>98</v>
      </c>
      <c r="Z253" t="s">
        <v>79</v>
      </c>
      <c r="AB253" t="s">
        <v>47</v>
      </c>
    </row>
    <row r="254" spans="1:29" x14ac:dyDescent="0.3">
      <c r="A254" t="s">
        <v>981</v>
      </c>
      <c r="B254">
        <v>439</v>
      </c>
      <c r="C254">
        <v>1</v>
      </c>
      <c r="D254">
        <v>439</v>
      </c>
      <c r="E254">
        <v>100</v>
      </c>
      <c r="F254" t="s">
        <v>129</v>
      </c>
      <c r="G254" t="str">
        <f>HYPERLINK("http://www.ncbi.nlm.nih.gov/sites/entrez?db=nuccore&amp;cmd=search&amp;term=NR_026493.1", "NR_026493.1")</f>
        <v>NR_026493.1</v>
      </c>
      <c r="H254">
        <v>1488</v>
      </c>
      <c r="I254">
        <v>338</v>
      </c>
      <c r="J254">
        <v>777</v>
      </c>
      <c r="K254">
        <v>29.56989247311828</v>
      </c>
      <c r="L254">
        <v>579</v>
      </c>
      <c r="M254">
        <v>5.9999999999999996E-165</v>
      </c>
      <c r="N254" t="s">
        <v>828</v>
      </c>
      <c r="O254">
        <v>90</v>
      </c>
      <c r="P254" t="s">
        <v>192</v>
      </c>
      <c r="Q254">
        <v>0</v>
      </c>
      <c r="R254" t="s">
        <v>39</v>
      </c>
      <c r="S254" t="s">
        <v>39</v>
      </c>
      <c r="T254" t="s">
        <v>132</v>
      </c>
      <c r="U254" t="s">
        <v>133</v>
      </c>
      <c r="V254" t="s">
        <v>134</v>
      </c>
      <c r="W254" t="s">
        <v>96</v>
      </c>
      <c r="X254" t="s">
        <v>97</v>
      </c>
      <c r="Y254" t="s">
        <v>98</v>
      </c>
      <c r="Z254" t="s">
        <v>79</v>
      </c>
      <c r="AB254" t="s">
        <v>47</v>
      </c>
    </row>
    <row r="255" spans="1:29" x14ac:dyDescent="0.3">
      <c r="A255" t="s">
        <v>982</v>
      </c>
      <c r="B255">
        <v>439</v>
      </c>
      <c r="C255">
        <v>1</v>
      </c>
      <c r="D255">
        <v>434</v>
      </c>
      <c r="E255">
        <v>98.861047835990888</v>
      </c>
      <c r="F255" t="s">
        <v>403</v>
      </c>
      <c r="G255" t="str">
        <f>HYPERLINK("http://www.ncbi.nlm.nih.gov/sites/entrez?db=nuccore&amp;cmd=search&amp;term=NR_117758.1", "NR_117758.1")</f>
        <v>NR_117758.1</v>
      </c>
      <c r="H255">
        <v>1329</v>
      </c>
      <c r="I255">
        <v>322</v>
      </c>
      <c r="J255">
        <v>755</v>
      </c>
      <c r="K255">
        <v>32.656132430398799</v>
      </c>
      <c r="L255">
        <v>741</v>
      </c>
      <c r="M255">
        <v>0</v>
      </c>
      <c r="N255" t="s">
        <v>983</v>
      </c>
      <c r="O255">
        <v>97</v>
      </c>
      <c r="P255" t="s">
        <v>138</v>
      </c>
      <c r="Q255">
        <v>0</v>
      </c>
      <c r="R255" t="s">
        <v>39</v>
      </c>
      <c r="S255" t="s">
        <v>39</v>
      </c>
      <c r="T255" t="s">
        <v>405</v>
      </c>
      <c r="U255" t="s">
        <v>406</v>
      </c>
      <c r="V255" t="s">
        <v>321</v>
      </c>
      <c r="W255" t="s">
        <v>96</v>
      </c>
      <c r="X255" t="s">
        <v>97</v>
      </c>
      <c r="Y255" t="s">
        <v>98</v>
      </c>
      <c r="Z255" t="s">
        <v>79</v>
      </c>
      <c r="AB255" t="s">
        <v>47</v>
      </c>
    </row>
    <row r="256" spans="1:29" x14ac:dyDescent="0.3">
      <c r="A256" t="s">
        <v>984</v>
      </c>
      <c r="B256">
        <v>439</v>
      </c>
      <c r="C256">
        <v>1</v>
      </c>
      <c r="D256">
        <v>439</v>
      </c>
      <c r="E256">
        <v>100</v>
      </c>
      <c r="F256" t="s">
        <v>81</v>
      </c>
      <c r="G256" t="str">
        <f>HYPERLINK("http://www.ncbi.nlm.nih.gov/sites/entrez?db=nuccore&amp;cmd=search&amp;term=NR_074515.1", "NR_074515.1")</f>
        <v>NR_074515.1</v>
      </c>
      <c r="H256">
        <v>1510</v>
      </c>
      <c r="I256">
        <v>350</v>
      </c>
      <c r="J256">
        <v>788</v>
      </c>
      <c r="K256">
        <v>29.07284768211921</v>
      </c>
      <c r="L256">
        <v>734</v>
      </c>
      <c r="M256">
        <v>0</v>
      </c>
      <c r="N256" t="s">
        <v>429</v>
      </c>
      <c r="O256">
        <v>96</v>
      </c>
      <c r="P256" t="s">
        <v>356</v>
      </c>
      <c r="Q256">
        <v>0</v>
      </c>
      <c r="R256" t="s">
        <v>39</v>
      </c>
      <c r="S256" t="s">
        <v>39</v>
      </c>
      <c r="T256" t="s">
        <v>82</v>
      </c>
      <c r="U256" t="s">
        <v>83</v>
      </c>
      <c r="V256" t="s">
        <v>84</v>
      </c>
      <c r="W256" t="s">
        <v>85</v>
      </c>
      <c r="X256" t="s">
        <v>86</v>
      </c>
      <c r="Y256" t="s">
        <v>87</v>
      </c>
      <c r="Z256" t="s">
        <v>88</v>
      </c>
      <c r="AB256" t="s">
        <v>47</v>
      </c>
    </row>
    <row r="257" spans="1:29" x14ac:dyDescent="0.3">
      <c r="A257" t="s">
        <v>985</v>
      </c>
      <c r="B257">
        <v>439</v>
      </c>
      <c r="C257">
        <v>145</v>
      </c>
      <c r="D257">
        <v>439</v>
      </c>
      <c r="E257">
        <v>67.198177676537583</v>
      </c>
      <c r="F257" t="s">
        <v>36</v>
      </c>
      <c r="G257" t="str">
        <f>HYPERLINK("http://www.ncbi.nlm.nih.gov/sites/entrez?db=nuccore&amp;cmd=search&amp;term=NR_163665.1", "NR_163665.1")</f>
        <v>NR_163665.1</v>
      </c>
      <c r="H257">
        <v>1380</v>
      </c>
      <c r="I257">
        <v>442</v>
      </c>
      <c r="J257">
        <v>736</v>
      </c>
      <c r="K257">
        <v>21.376811594202898</v>
      </c>
      <c r="L257">
        <v>523</v>
      </c>
      <c r="M257">
        <v>3E-148</v>
      </c>
      <c r="N257" t="s">
        <v>986</v>
      </c>
      <c r="O257">
        <v>98</v>
      </c>
      <c r="P257" t="s">
        <v>987</v>
      </c>
      <c r="Q257">
        <v>0</v>
      </c>
      <c r="R257" t="s">
        <v>39</v>
      </c>
      <c r="S257" t="s">
        <v>39</v>
      </c>
      <c r="T257" t="s">
        <v>562</v>
      </c>
      <c r="AC257" t="s">
        <v>563</v>
      </c>
    </row>
    <row r="258" spans="1:29" x14ac:dyDescent="0.3">
      <c r="A258" t="s">
        <v>988</v>
      </c>
      <c r="B258">
        <v>439</v>
      </c>
      <c r="C258">
        <v>1</v>
      </c>
      <c r="D258">
        <v>434</v>
      </c>
      <c r="E258">
        <v>98.861047835990888</v>
      </c>
      <c r="F258" t="s">
        <v>582</v>
      </c>
      <c r="G258" t="str">
        <f>HYPERLINK("http://www.ncbi.nlm.nih.gov/sites/entrez?db=nuccore&amp;cmd=search&amp;term=NR_025025.1", "NR_025025.1")</f>
        <v>NR_025025.1</v>
      </c>
      <c r="H258">
        <v>1491</v>
      </c>
      <c r="I258">
        <v>332</v>
      </c>
      <c r="J258">
        <v>764</v>
      </c>
      <c r="K258">
        <v>29.040912139503689</v>
      </c>
      <c r="L258">
        <v>623</v>
      </c>
      <c r="M258">
        <v>2.9999999999999999E-178</v>
      </c>
      <c r="N258" t="s">
        <v>989</v>
      </c>
      <c r="O258">
        <v>92</v>
      </c>
      <c r="P258" t="s">
        <v>152</v>
      </c>
      <c r="Q258">
        <v>0</v>
      </c>
      <c r="R258" t="s">
        <v>39</v>
      </c>
      <c r="S258" t="s">
        <v>39</v>
      </c>
      <c r="T258" t="s">
        <v>585</v>
      </c>
      <c r="U258" t="s">
        <v>586</v>
      </c>
      <c r="V258" t="s">
        <v>587</v>
      </c>
      <c r="W258" t="s">
        <v>106</v>
      </c>
      <c r="X258" t="s">
        <v>97</v>
      </c>
      <c r="Y258" t="s">
        <v>98</v>
      </c>
      <c r="Z258" t="s">
        <v>79</v>
      </c>
      <c r="AB258" t="s">
        <v>47</v>
      </c>
    </row>
    <row r="259" spans="1:29" x14ac:dyDescent="0.3">
      <c r="A259" t="s">
        <v>990</v>
      </c>
      <c r="B259">
        <v>439</v>
      </c>
      <c r="C259">
        <v>1</v>
      </c>
      <c r="D259">
        <v>439</v>
      </c>
      <c r="E259">
        <v>100</v>
      </c>
      <c r="F259" t="s">
        <v>850</v>
      </c>
      <c r="G259" t="str">
        <f>HYPERLINK("http://www.ncbi.nlm.nih.gov/sites/entrez?db=nuccore&amp;cmd=search&amp;term=NR_156912.1", "NR_156912.1")</f>
        <v>NR_156912.1</v>
      </c>
      <c r="H259">
        <v>1413</v>
      </c>
      <c r="I259">
        <v>307</v>
      </c>
      <c r="J259">
        <v>745</v>
      </c>
      <c r="K259">
        <v>31.068648266100499</v>
      </c>
      <c r="L259">
        <v>584</v>
      </c>
      <c r="M259">
        <v>1E-166</v>
      </c>
      <c r="N259" t="s">
        <v>991</v>
      </c>
      <c r="O259">
        <v>90</v>
      </c>
      <c r="P259" t="s">
        <v>495</v>
      </c>
      <c r="Q259">
        <v>1</v>
      </c>
      <c r="R259" t="s">
        <v>39</v>
      </c>
      <c r="S259" t="s">
        <v>39</v>
      </c>
      <c r="T259" t="s">
        <v>853</v>
      </c>
      <c r="U259" t="s">
        <v>854</v>
      </c>
      <c r="V259" t="s">
        <v>691</v>
      </c>
      <c r="W259" t="s">
        <v>692</v>
      </c>
      <c r="X259" t="s">
        <v>97</v>
      </c>
      <c r="Y259" t="s">
        <v>98</v>
      </c>
      <c r="Z259" t="s">
        <v>79</v>
      </c>
      <c r="AB259" t="s">
        <v>47</v>
      </c>
    </row>
    <row r="260" spans="1:29" x14ac:dyDescent="0.3">
      <c r="A260" t="s">
        <v>992</v>
      </c>
      <c r="B260">
        <v>439</v>
      </c>
      <c r="C260">
        <v>1</v>
      </c>
      <c r="D260">
        <v>439</v>
      </c>
      <c r="E260">
        <v>100</v>
      </c>
      <c r="F260" t="s">
        <v>115</v>
      </c>
      <c r="G260" t="str">
        <f>HYPERLINK("http://www.ncbi.nlm.nih.gov/sites/entrez?db=nuccore&amp;cmd=search&amp;term=NR_151894.1", "NR_151894.1")</f>
        <v>NR_151894.1</v>
      </c>
      <c r="H260">
        <v>1479</v>
      </c>
      <c r="I260">
        <v>335</v>
      </c>
      <c r="J260">
        <v>773</v>
      </c>
      <c r="K260">
        <v>29.682217714672081</v>
      </c>
      <c r="L260">
        <v>712</v>
      </c>
      <c r="M260">
        <v>0</v>
      </c>
      <c r="N260" t="s">
        <v>442</v>
      </c>
      <c r="O260">
        <v>95</v>
      </c>
      <c r="P260" t="s">
        <v>356</v>
      </c>
      <c r="Q260">
        <v>0</v>
      </c>
      <c r="R260" t="s">
        <v>39</v>
      </c>
      <c r="S260" t="s">
        <v>39</v>
      </c>
      <c r="T260" t="s">
        <v>117</v>
      </c>
      <c r="U260" t="s">
        <v>118</v>
      </c>
      <c r="V260" t="s">
        <v>119</v>
      </c>
      <c r="W260" t="s">
        <v>96</v>
      </c>
      <c r="X260" t="s">
        <v>97</v>
      </c>
      <c r="Y260" t="s">
        <v>98</v>
      </c>
      <c r="Z260" t="s">
        <v>79</v>
      </c>
      <c r="AB260" t="s">
        <v>47</v>
      </c>
    </row>
    <row r="261" spans="1:29" x14ac:dyDescent="0.3">
      <c r="A261" t="s">
        <v>993</v>
      </c>
      <c r="B261">
        <v>439</v>
      </c>
      <c r="C261">
        <v>1</v>
      </c>
      <c r="D261">
        <v>436</v>
      </c>
      <c r="E261">
        <v>99.316628701594539</v>
      </c>
      <c r="F261" t="s">
        <v>994</v>
      </c>
      <c r="G261" t="str">
        <f>HYPERLINK("http://www.ncbi.nlm.nih.gov/sites/entrez?db=nuccore&amp;cmd=search&amp;term=NR_115340.1", "NR_115340.1")</f>
        <v>NR_115340.1</v>
      </c>
      <c r="H261">
        <v>1510</v>
      </c>
      <c r="I261">
        <v>336</v>
      </c>
      <c r="J261">
        <v>770</v>
      </c>
      <c r="K261">
        <v>28.807947019867552</v>
      </c>
      <c r="L261">
        <v>544</v>
      </c>
      <c r="M261">
        <v>1.9999999999999999E-154</v>
      </c>
      <c r="N261" t="s">
        <v>995</v>
      </c>
      <c r="O261">
        <v>89</v>
      </c>
      <c r="P261" t="s">
        <v>996</v>
      </c>
      <c r="Q261">
        <v>0</v>
      </c>
      <c r="R261" t="s">
        <v>39</v>
      </c>
      <c r="S261" t="s">
        <v>39</v>
      </c>
      <c r="T261" t="s">
        <v>997</v>
      </c>
      <c r="U261" t="s">
        <v>998</v>
      </c>
      <c r="V261" t="s">
        <v>999</v>
      </c>
      <c r="W261" t="s">
        <v>127</v>
      </c>
      <c r="X261" t="s">
        <v>97</v>
      </c>
      <c r="Y261" t="s">
        <v>98</v>
      </c>
      <c r="Z261" t="s">
        <v>79</v>
      </c>
      <c r="AB261" t="s">
        <v>47</v>
      </c>
    </row>
    <row r="262" spans="1:29" x14ac:dyDescent="0.3">
      <c r="A262" t="s">
        <v>1000</v>
      </c>
      <c r="B262">
        <v>439</v>
      </c>
      <c r="C262">
        <v>1</v>
      </c>
      <c r="D262">
        <v>439</v>
      </c>
      <c r="E262">
        <v>100</v>
      </c>
      <c r="F262" t="s">
        <v>129</v>
      </c>
      <c r="G262" t="str">
        <f>HYPERLINK("http://www.ncbi.nlm.nih.gov/sites/entrez?db=nuccore&amp;cmd=search&amp;term=NR_026493.1", "NR_026493.1")</f>
        <v>NR_026493.1</v>
      </c>
      <c r="H262">
        <v>1488</v>
      </c>
      <c r="I262">
        <v>338</v>
      </c>
      <c r="J262">
        <v>776</v>
      </c>
      <c r="K262">
        <v>29.502688172043008</v>
      </c>
      <c r="L262">
        <v>750</v>
      </c>
      <c r="M262">
        <v>0</v>
      </c>
      <c r="N262" t="s">
        <v>228</v>
      </c>
      <c r="O262">
        <v>97</v>
      </c>
      <c r="P262" t="s">
        <v>364</v>
      </c>
      <c r="Q262">
        <v>0</v>
      </c>
      <c r="R262" t="s">
        <v>39</v>
      </c>
      <c r="S262" t="s">
        <v>39</v>
      </c>
      <c r="T262" t="s">
        <v>132</v>
      </c>
      <c r="U262" t="s">
        <v>133</v>
      </c>
      <c r="V262" t="s">
        <v>134</v>
      </c>
      <c r="W262" t="s">
        <v>96</v>
      </c>
      <c r="X262" t="s">
        <v>97</v>
      </c>
      <c r="Y262" t="s">
        <v>98</v>
      </c>
      <c r="Z262" t="s">
        <v>79</v>
      </c>
      <c r="AB262" t="s">
        <v>47</v>
      </c>
    </row>
    <row r="263" spans="1:29" x14ac:dyDescent="0.3">
      <c r="A263" t="s">
        <v>1001</v>
      </c>
      <c r="B263">
        <v>439</v>
      </c>
      <c r="C263">
        <v>1</v>
      </c>
      <c r="D263">
        <v>433</v>
      </c>
      <c r="E263">
        <v>98.633257403189063</v>
      </c>
      <c r="F263" t="s">
        <v>385</v>
      </c>
      <c r="G263" t="str">
        <f>HYPERLINK("http://www.ncbi.nlm.nih.gov/sites/entrez?db=nuccore&amp;cmd=search&amp;term=NR_117905.1", "NR_117905.1")</f>
        <v>NR_117905.1</v>
      </c>
      <c r="H263">
        <v>1376</v>
      </c>
      <c r="I263">
        <v>286</v>
      </c>
      <c r="J263">
        <v>717</v>
      </c>
      <c r="K263">
        <v>31.395348837209301</v>
      </c>
      <c r="L263">
        <v>665</v>
      </c>
      <c r="M263">
        <v>0</v>
      </c>
      <c r="N263" t="s">
        <v>1002</v>
      </c>
      <c r="O263">
        <v>94</v>
      </c>
      <c r="P263" t="s">
        <v>485</v>
      </c>
      <c r="Q263">
        <v>0</v>
      </c>
      <c r="R263" t="s">
        <v>39</v>
      </c>
      <c r="S263" t="s">
        <v>39</v>
      </c>
      <c r="T263" t="s">
        <v>387</v>
      </c>
      <c r="U263" t="s">
        <v>388</v>
      </c>
      <c r="V263" t="s">
        <v>389</v>
      </c>
      <c r="W263" t="s">
        <v>96</v>
      </c>
      <c r="X263" t="s">
        <v>97</v>
      </c>
      <c r="Y263" t="s">
        <v>98</v>
      </c>
      <c r="Z263" t="s">
        <v>79</v>
      </c>
      <c r="AB263" t="s">
        <v>47</v>
      </c>
    </row>
    <row r="264" spans="1:29" x14ac:dyDescent="0.3">
      <c r="A264" t="s">
        <v>1003</v>
      </c>
      <c r="B264">
        <v>439</v>
      </c>
      <c r="C264">
        <v>1</v>
      </c>
      <c r="D264">
        <v>439</v>
      </c>
      <c r="E264">
        <v>100</v>
      </c>
      <c r="F264" t="s">
        <v>1004</v>
      </c>
      <c r="G264" t="str">
        <f>HYPERLINK("http://www.ncbi.nlm.nih.gov/sites/entrez?db=nuccore&amp;cmd=search&amp;term=NR_114391.1", "NR_114391.1")</f>
        <v>NR_114391.1</v>
      </c>
      <c r="H264">
        <v>1545</v>
      </c>
      <c r="I264">
        <v>354</v>
      </c>
      <c r="J264">
        <v>792</v>
      </c>
      <c r="K264">
        <v>28.414239482200649</v>
      </c>
      <c r="L264">
        <v>556</v>
      </c>
      <c r="M264">
        <v>3E-158</v>
      </c>
      <c r="N264" t="s">
        <v>1005</v>
      </c>
      <c r="O264">
        <v>89</v>
      </c>
      <c r="P264" t="s">
        <v>738</v>
      </c>
      <c r="Q264">
        <v>2</v>
      </c>
      <c r="R264" t="s">
        <v>39</v>
      </c>
      <c r="S264" t="s">
        <v>39</v>
      </c>
      <c r="T264" t="s">
        <v>1006</v>
      </c>
      <c r="U264" t="s">
        <v>1007</v>
      </c>
      <c r="V264" t="s">
        <v>75</v>
      </c>
      <c r="W264" t="s">
        <v>76</v>
      </c>
      <c r="X264" t="s">
        <v>77</v>
      </c>
      <c r="Y264" t="s">
        <v>78</v>
      </c>
      <c r="Z264" t="s">
        <v>79</v>
      </c>
      <c r="AB264" t="s">
        <v>47</v>
      </c>
    </row>
    <row r="265" spans="1:29" x14ac:dyDescent="0.3">
      <c r="A265" t="s">
        <v>1008</v>
      </c>
      <c r="B265">
        <v>439</v>
      </c>
      <c r="C265">
        <v>1</v>
      </c>
      <c r="D265">
        <v>435</v>
      </c>
      <c r="E265">
        <v>99.088838268792713</v>
      </c>
      <c r="F265" t="s">
        <v>957</v>
      </c>
      <c r="G265" t="str">
        <f>HYPERLINK("http://www.ncbi.nlm.nih.gov/sites/entrez?db=nuccore&amp;cmd=search&amp;term=NR_148620.1", "NR_148620.1")</f>
        <v>NR_148620.1</v>
      </c>
      <c r="H265">
        <v>1207</v>
      </c>
      <c r="I265">
        <v>195</v>
      </c>
      <c r="J265">
        <v>626</v>
      </c>
      <c r="K265">
        <v>35.791217895608938</v>
      </c>
      <c r="L265">
        <v>617</v>
      </c>
      <c r="M265">
        <v>1E-176</v>
      </c>
      <c r="N265" t="s">
        <v>1009</v>
      </c>
      <c r="O265">
        <v>92</v>
      </c>
      <c r="P265" t="s">
        <v>895</v>
      </c>
      <c r="Q265">
        <v>2</v>
      </c>
      <c r="R265" t="s">
        <v>39</v>
      </c>
      <c r="S265" t="s">
        <v>39</v>
      </c>
      <c r="T265" t="s">
        <v>959</v>
      </c>
      <c r="U265" t="s">
        <v>960</v>
      </c>
      <c r="V265" t="s">
        <v>961</v>
      </c>
      <c r="W265" t="s">
        <v>96</v>
      </c>
      <c r="X265" t="s">
        <v>97</v>
      </c>
      <c r="Y265" t="s">
        <v>98</v>
      </c>
      <c r="Z265" t="s">
        <v>79</v>
      </c>
      <c r="AB265" t="s">
        <v>47</v>
      </c>
    </row>
    <row r="266" spans="1:29" x14ac:dyDescent="0.3">
      <c r="A266" t="s">
        <v>1010</v>
      </c>
      <c r="B266">
        <v>439</v>
      </c>
      <c r="C266">
        <v>1</v>
      </c>
      <c r="D266">
        <v>439</v>
      </c>
      <c r="E266">
        <v>100</v>
      </c>
      <c r="F266" t="s">
        <v>919</v>
      </c>
      <c r="G266" t="str">
        <f>HYPERLINK("http://www.ncbi.nlm.nih.gov/sites/entrez?db=nuccore&amp;cmd=search&amp;term=NR_037068.1", "NR_037068.1")</f>
        <v>NR_037068.1</v>
      </c>
      <c r="H266">
        <v>1441</v>
      </c>
      <c r="I266">
        <v>341</v>
      </c>
      <c r="J266">
        <v>777</v>
      </c>
      <c r="K266">
        <v>30.32616238723109</v>
      </c>
      <c r="L266">
        <v>688</v>
      </c>
      <c r="M266">
        <v>0</v>
      </c>
      <c r="N266" t="s">
        <v>931</v>
      </c>
      <c r="O266">
        <v>95</v>
      </c>
      <c r="P266" t="s">
        <v>557</v>
      </c>
      <c r="Q266">
        <v>0</v>
      </c>
      <c r="R266" t="s">
        <v>39</v>
      </c>
      <c r="S266" t="s">
        <v>39</v>
      </c>
      <c r="T266" t="s">
        <v>922</v>
      </c>
      <c r="U266" t="s">
        <v>923</v>
      </c>
      <c r="V266" t="s">
        <v>134</v>
      </c>
      <c r="W266" t="s">
        <v>96</v>
      </c>
      <c r="X266" t="s">
        <v>97</v>
      </c>
      <c r="Y266" t="s">
        <v>98</v>
      </c>
      <c r="Z266" t="s">
        <v>79</v>
      </c>
      <c r="AB266" t="s">
        <v>47</v>
      </c>
    </row>
    <row r="267" spans="1:29" x14ac:dyDescent="0.3">
      <c r="A267" t="s">
        <v>1011</v>
      </c>
      <c r="B267">
        <v>439</v>
      </c>
      <c r="C267">
        <v>1</v>
      </c>
      <c r="D267">
        <v>439</v>
      </c>
      <c r="E267">
        <v>100</v>
      </c>
      <c r="F267" t="s">
        <v>1012</v>
      </c>
      <c r="G267" t="str">
        <f>HYPERLINK("http://www.ncbi.nlm.nih.gov/sites/entrez?db=nuccore&amp;cmd=search&amp;term=NR_028740.1", "NR_028740.1")</f>
        <v>NR_028740.1</v>
      </c>
      <c r="H267">
        <v>1533</v>
      </c>
      <c r="I267">
        <v>339</v>
      </c>
      <c r="J267">
        <v>779</v>
      </c>
      <c r="K267">
        <v>28.767123287671229</v>
      </c>
      <c r="L267">
        <v>586</v>
      </c>
      <c r="M267">
        <v>2.9999999999999998E-167</v>
      </c>
      <c r="N267" t="s">
        <v>1013</v>
      </c>
      <c r="O267">
        <v>90</v>
      </c>
      <c r="P267" t="s">
        <v>167</v>
      </c>
      <c r="Q267">
        <v>0</v>
      </c>
      <c r="R267" t="s">
        <v>39</v>
      </c>
      <c r="S267" t="s">
        <v>39</v>
      </c>
      <c r="T267" t="s">
        <v>1014</v>
      </c>
      <c r="U267" t="s">
        <v>1015</v>
      </c>
      <c r="V267" t="s">
        <v>348</v>
      </c>
      <c r="W267" t="s">
        <v>96</v>
      </c>
      <c r="X267" t="s">
        <v>97</v>
      </c>
      <c r="Y267" t="s">
        <v>98</v>
      </c>
      <c r="Z267" t="s">
        <v>79</v>
      </c>
      <c r="AB267" t="s">
        <v>47</v>
      </c>
    </row>
    <row r="268" spans="1:29" x14ac:dyDescent="0.3">
      <c r="A268" t="s">
        <v>1016</v>
      </c>
      <c r="B268">
        <v>439</v>
      </c>
      <c r="C268">
        <v>1</v>
      </c>
      <c r="D268">
        <v>434</v>
      </c>
      <c r="E268">
        <v>98.861047835990888</v>
      </c>
      <c r="F268" t="s">
        <v>1017</v>
      </c>
      <c r="G268" t="str">
        <f>HYPERLINK("http://www.ncbi.nlm.nih.gov/sites/entrez?db=nuccore&amp;cmd=search&amp;term=NR_133762.1", "NR_133762.1")</f>
        <v>NR_133762.1</v>
      </c>
      <c r="H268">
        <v>1409</v>
      </c>
      <c r="I268">
        <v>301</v>
      </c>
      <c r="J268">
        <v>732</v>
      </c>
      <c r="K268">
        <v>30.660042583392482</v>
      </c>
      <c r="L268">
        <v>573</v>
      </c>
      <c r="M268">
        <v>3.0000000000000002E-163</v>
      </c>
      <c r="N268" t="s">
        <v>920</v>
      </c>
      <c r="O268">
        <v>90</v>
      </c>
      <c r="P268" t="s">
        <v>921</v>
      </c>
      <c r="Q268">
        <v>0</v>
      </c>
      <c r="R268" t="s">
        <v>39</v>
      </c>
      <c r="S268" t="s">
        <v>39</v>
      </c>
      <c r="T268" t="s">
        <v>1018</v>
      </c>
      <c r="U268" t="s">
        <v>1019</v>
      </c>
      <c r="V268" t="s">
        <v>1020</v>
      </c>
      <c r="W268" t="s">
        <v>163</v>
      </c>
      <c r="X268" t="s">
        <v>97</v>
      </c>
      <c r="Y268" t="s">
        <v>98</v>
      </c>
      <c r="Z268" t="s">
        <v>79</v>
      </c>
      <c r="AB268" t="s">
        <v>47</v>
      </c>
    </row>
    <row r="269" spans="1:29" x14ac:dyDescent="0.3">
      <c r="A269" t="s">
        <v>1021</v>
      </c>
      <c r="B269">
        <v>439</v>
      </c>
      <c r="C269">
        <v>1</v>
      </c>
      <c r="D269">
        <v>434</v>
      </c>
      <c r="E269">
        <v>98.861047835990888</v>
      </c>
      <c r="F269" t="s">
        <v>1022</v>
      </c>
      <c r="G269" t="str">
        <f>HYPERLINK("http://www.ncbi.nlm.nih.gov/sites/entrez?db=nuccore&amp;cmd=search&amp;term=NR_144739.1", "NR_144739.1")</f>
        <v>NR_144739.1</v>
      </c>
      <c r="H269">
        <v>1476</v>
      </c>
      <c r="I269">
        <v>333</v>
      </c>
      <c r="J269">
        <v>764</v>
      </c>
      <c r="K269">
        <v>29.26829268292683</v>
      </c>
      <c r="L269">
        <v>468</v>
      </c>
      <c r="M269">
        <v>9.9999999999999999E-132</v>
      </c>
      <c r="N269" t="s">
        <v>1023</v>
      </c>
      <c r="O269">
        <v>86</v>
      </c>
      <c r="P269" t="s">
        <v>818</v>
      </c>
      <c r="Q269">
        <v>0</v>
      </c>
      <c r="R269" t="s">
        <v>39</v>
      </c>
      <c r="S269" t="s">
        <v>39</v>
      </c>
      <c r="T269" t="s">
        <v>1024</v>
      </c>
      <c r="U269" t="s">
        <v>1025</v>
      </c>
      <c r="V269" t="s">
        <v>314</v>
      </c>
      <c r="W269" t="s">
        <v>163</v>
      </c>
      <c r="X269" t="s">
        <v>97</v>
      </c>
      <c r="Y269" t="s">
        <v>98</v>
      </c>
      <c r="Z269" t="s">
        <v>79</v>
      </c>
      <c r="AB269" t="s">
        <v>47</v>
      </c>
    </row>
    <row r="270" spans="1:29" x14ac:dyDescent="0.3">
      <c r="A270" t="s">
        <v>1026</v>
      </c>
      <c r="B270">
        <v>439</v>
      </c>
      <c r="C270">
        <v>1</v>
      </c>
      <c r="D270">
        <v>439</v>
      </c>
      <c r="E270">
        <v>100</v>
      </c>
      <c r="F270" t="s">
        <v>212</v>
      </c>
      <c r="G270" t="str">
        <f>HYPERLINK("http://www.ncbi.nlm.nih.gov/sites/entrez?db=nuccore&amp;cmd=search&amp;term=NR_104899.1", "NR_104899.1")</f>
        <v>NR_104899.1</v>
      </c>
      <c r="H270">
        <v>1480</v>
      </c>
      <c r="I270">
        <v>328</v>
      </c>
      <c r="J270">
        <v>766</v>
      </c>
      <c r="K270">
        <v>29.662162162162161</v>
      </c>
      <c r="L270">
        <v>562</v>
      </c>
      <c r="M270">
        <v>5.9999999999999999E-160</v>
      </c>
      <c r="N270" t="s">
        <v>1027</v>
      </c>
      <c r="O270">
        <v>89</v>
      </c>
      <c r="P270" t="s">
        <v>685</v>
      </c>
      <c r="Q270">
        <v>0</v>
      </c>
      <c r="R270" t="s">
        <v>39</v>
      </c>
      <c r="S270" t="s">
        <v>39</v>
      </c>
      <c r="T270" t="s">
        <v>215</v>
      </c>
      <c r="U270" t="s">
        <v>216</v>
      </c>
      <c r="V270" t="s">
        <v>84</v>
      </c>
      <c r="W270" t="s">
        <v>85</v>
      </c>
      <c r="X270" t="s">
        <v>86</v>
      </c>
      <c r="Y270" t="s">
        <v>87</v>
      </c>
      <c r="Z270" t="s">
        <v>88</v>
      </c>
      <c r="AB270" t="s">
        <v>47</v>
      </c>
    </row>
    <row r="271" spans="1:29" x14ac:dyDescent="0.3">
      <c r="A271" t="s">
        <v>1028</v>
      </c>
      <c r="B271">
        <v>439</v>
      </c>
      <c r="C271">
        <v>1</v>
      </c>
      <c r="D271">
        <v>439</v>
      </c>
      <c r="E271">
        <v>100</v>
      </c>
      <c r="F271" t="s">
        <v>182</v>
      </c>
      <c r="G271" t="str">
        <f>HYPERLINK("http://www.ncbi.nlm.nih.gov/sites/entrez?db=nuccore&amp;cmd=search&amp;term=NR_144617.1", "NR_144617.1")</f>
        <v>NR_144617.1</v>
      </c>
      <c r="H271">
        <v>1431</v>
      </c>
      <c r="I271">
        <v>340</v>
      </c>
      <c r="J271">
        <v>778</v>
      </c>
      <c r="K271">
        <v>30.677847658979729</v>
      </c>
      <c r="L271">
        <v>723</v>
      </c>
      <c r="M271">
        <v>0</v>
      </c>
      <c r="N271" t="s">
        <v>609</v>
      </c>
      <c r="O271">
        <v>96</v>
      </c>
      <c r="P271" t="s">
        <v>356</v>
      </c>
      <c r="Q271">
        <v>0</v>
      </c>
      <c r="R271" t="s">
        <v>39</v>
      </c>
      <c r="S271" t="s">
        <v>39</v>
      </c>
      <c r="T271" t="s">
        <v>184</v>
      </c>
      <c r="U271" t="s">
        <v>185</v>
      </c>
      <c r="V271" t="s">
        <v>186</v>
      </c>
      <c r="W271" t="s">
        <v>96</v>
      </c>
      <c r="X271" t="s">
        <v>97</v>
      </c>
      <c r="Y271" t="s">
        <v>98</v>
      </c>
      <c r="Z271" t="s">
        <v>79</v>
      </c>
      <c r="AB271" t="s">
        <v>47</v>
      </c>
    </row>
    <row r="272" spans="1:29" x14ac:dyDescent="0.3">
      <c r="A272" t="s">
        <v>1029</v>
      </c>
      <c r="B272">
        <v>439</v>
      </c>
      <c r="C272">
        <v>1</v>
      </c>
      <c r="D272">
        <v>439</v>
      </c>
      <c r="E272">
        <v>100</v>
      </c>
      <c r="F272" t="s">
        <v>463</v>
      </c>
      <c r="G272" t="str">
        <f>HYPERLINK("http://www.ncbi.nlm.nih.gov/sites/entrez?db=nuccore&amp;cmd=search&amp;term=NR_159147.1", "NR_159147.1")</f>
        <v>NR_159147.1</v>
      </c>
      <c r="H272">
        <v>1463</v>
      </c>
      <c r="I272">
        <v>335</v>
      </c>
      <c r="J272">
        <v>773</v>
      </c>
      <c r="K272">
        <v>30.006835269993161</v>
      </c>
      <c r="L272">
        <v>717</v>
      </c>
      <c r="M272">
        <v>0</v>
      </c>
      <c r="N272" t="s">
        <v>432</v>
      </c>
      <c r="O272">
        <v>96</v>
      </c>
      <c r="P272" t="s">
        <v>356</v>
      </c>
      <c r="Q272">
        <v>0</v>
      </c>
      <c r="R272" t="s">
        <v>39</v>
      </c>
      <c r="S272" t="s">
        <v>39</v>
      </c>
      <c r="T272" t="s">
        <v>465</v>
      </c>
      <c r="U272" t="s">
        <v>466</v>
      </c>
      <c r="V272" t="s">
        <v>467</v>
      </c>
      <c r="W272" t="s">
        <v>96</v>
      </c>
      <c r="X272" t="s">
        <v>97</v>
      </c>
      <c r="Y272" t="s">
        <v>98</v>
      </c>
      <c r="Z272" t="s">
        <v>79</v>
      </c>
      <c r="AB272" t="s">
        <v>47</v>
      </c>
    </row>
    <row r="273" spans="1:29" x14ac:dyDescent="0.3">
      <c r="A273" t="s">
        <v>1030</v>
      </c>
      <c r="B273">
        <v>439</v>
      </c>
      <c r="C273">
        <v>1</v>
      </c>
      <c r="D273">
        <v>439</v>
      </c>
      <c r="E273">
        <v>100</v>
      </c>
      <c r="F273" t="s">
        <v>108</v>
      </c>
      <c r="G273" t="str">
        <f>HYPERLINK("http://www.ncbi.nlm.nih.gov/sites/entrez?db=nuccore&amp;cmd=search&amp;term=NR_159227.1", "NR_159227.1")</f>
        <v>NR_159227.1</v>
      </c>
      <c r="H273">
        <v>1493</v>
      </c>
      <c r="I273">
        <v>351</v>
      </c>
      <c r="J273">
        <v>789</v>
      </c>
      <c r="K273">
        <v>29.403884795713331</v>
      </c>
      <c r="L273">
        <v>723</v>
      </c>
      <c r="M273">
        <v>0</v>
      </c>
      <c r="N273" t="s">
        <v>609</v>
      </c>
      <c r="O273">
        <v>96</v>
      </c>
      <c r="P273" t="s">
        <v>356</v>
      </c>
      <c r="Q273">
        <v>0</v>
      </c>
      <c r="R273" t="s">
        <v>39</v>
      </c>
      <c r="S273" t="s">
        <v>39</v>
      </c>
      <c r="T273" t="s">
        <v>111</v>
      </c>
      <c r="U273" t="s">
        <v>112</v>
      </c>
      <c r="V273" t="s">
        <v>113</v>
      </c>
      <c r="X273" t="s">
        <v>97</v>
      </c>
      <c r="Y273" t="s">
        <v>98</v>
      </c>
      <c r="Z273" t="s">
        <v>79</v>
      </c>
      <c r="AB273" t="s">
        <v>47</v>
      </c>
    </row>
    <row r="274" spans="1:29" x14ac:dyDescent="0.3">
      <c r="A274" t="s">
        <v>1031</v>
      </c>
      <c r="B274">
        <v>439</v>
      </c>
      <c r="C274">
        <v>1</v>
      </c>
      <c r="D274">
        <v>435</v>
      </c>
      <c r="E274">
        <v>99.088838268792713</v>
      </c>
      <c r="F274" t="s">
        <v>90</v>
      </c>
      <c r="G274" t="str">
        <f>HYPERLINK("http://www.ncbi.nlm.nih.gov/sites/entrez?db=nuccore&amp;cmd=search&amp;term=NR_156081.1", "NR_156081.1")</f>
        <v>NR_156081.1</v>
      </c>
      <c r="H274">
        <v>1411</v>
      </c>
      <c r="I274">
        <v>336</v>
      </c>
      <c r="J274">
        <v>767</v>
      </c>
      <c r="K274">
        <v>30.61658398299079</v>
      </c>
      <c r="L274">
        <v>689</v>
      </c>
      <c r="M274">
        <v>0</v>
      </c>
      <c r="N274" t="s">
        <v>151</v>
      </c>
      <c r="O274">
        <v>95</v>
      </c>
      <c r="P274" t="s">
        <v>152</v>
      </c>
      <c r="Q274">
        <v>0</v>
      </c>
      <c r="R274" t="s">
        <v>39</v>
      </c>
      <c r="S274" t="s">
        <v>39</v>
      </c>
      <c r="T274" t="s">
        <v>93</v>
      </c>
      <c r="U274" t="s">
        <v>94</v>
      </c>
      <c r="V274" t="s">
        <v>95</v>
      </c>
      <c r="W274" t="s">
        <v>96</v>
      </c>
      <c r="X274" t="s">
        <v>97</v>
      </c>
      <c r="Y274" t="s">
        <v>98</v>
      </c>
      <c r="Z274" t="s">
        <v>79</v>
      </c>
      <c r="AB274" t="s">
        <v>47</v>
      </c>
    </row>
    <row r="275" spans="1:29" x14ac:dyDescent="0.3">
      <c r="A275" t="s">
        <v>1032</v>
      </c>
      <c r="B275">
        <v>439</v>
      </c>
      <c r="C275">
        <v>1</v>
      </c>
      <c r="D275">
        <v>439</v>
      </c>
      <c r="E275">
        <v>100</v>
      </c>
      <c r="F275" t="s">
        <v>1012</v>
      </c>
      <c r="G275" t="str">
        <f>HYPERLINK("http://www.ncbi.nlm.nih.gov/sites/entrez?db=nuccore&amp;cmd=search&amp;term=NR_028740.1", "NR_028740.1")</f>
        <v>NR_028740.1</v>
      </c>
      <c r="H275">
        <v>1533</v>
      </c>
      <c r="I275">
        <v>339</v>
      </c>
      <c r="J275">
        <v>771</v>
      </c>
      <c r="K275">
        <v>28.24527071102413</v>
      </c>
      <c r="L275">
        <v>490</v>
      </c>
      <c r="M275">
        <v>3.0000000000000001E-138</v>
      </c>
      <c r="N275" t="s">
        <v>1033</v>
      </c>
      <c r="O275">
        <v>87</v>
      </c>
      <c r="P275" t="s">
        <v>1034</v>
      </c>
      <c r="Q275">
        <v>1</v>
      </c>
      <c r="R275" t="s">
        <v>39</v>
      </c>
      <c r="S275" t="s">
        <v>39</v>
      </c>
      <c r="T275" t="s">
        <v>1014</v>
      </c>
      <c r="U275" t="s">
        <v>1015</v>
      </c>
      <c r="V275" t="s">
        <v>348</v>
      </c>
      <c r="W275" t="s">
        <v>96</v>
      </c>
      <c r="X275" t="s">
        <v>97</v>
      </c>
      <c r="Y275" t="s">
        <v>98</v>
      </c>
      <c r="Z275" t="s">
        <v>79</v>
      </c>
      <c r="AB275" t="s">
        <v>47</v>
      </c>
    </row>
    <row r="276" spans="1:29" x14ac:dyDescent="0.3">
      <c r="A276" t="s">
        <v>1035</v>
      </c>
      <c r="B276">
        <v>439</v>
      </c>
      <c r="C276">
        <v>1</v>
      </c>
      <c r="D276">
        <v>439</v>
      </c>
      <c r="E276">
        <v>100</v>
      </c>
      <c r="F276" t="s">
        <v>1036</v>
      </c>
      <c r="G276" t="str">
        <f>HYPERLINK("http://www.ncbi.nlm.nih.gov/sites/entrez?db=nuccore&amp;cmd=search&amp;term=NR_036928.1", "NR_036928.1")</f>
        <v>NR_036928.1</v>
      </c>
      <c r="H276">
        <v>1431</v>
      </c>
      <c r="I276">
        <v>333</v>
      </c>
      <c r="J276">
        <v>770</v>
      </c>
      <c r="K276">
        <v>30.607966457023061</v>
      </c>
      <c r="L276">
        <v>571</v>
      </c>
      <c r="M276">
        <v>9.9999999999999995E-163</v>
      </c>
      <c r="N276" t="s">
        <v>1037</v>
      </c>
      <c r="O276">
        <v>90</v>
      </c>
      <c r="P276" t="s">
        <v>653</v>
      </c>
      <c r="Q276">
        <v>1</v>
      </c>
      <c r="R276" t="s">
        <v>39</v>
      </c>
      <c r="S276" t="s">
        <v>39</v>
      </c>
      <c r="T276" t="s">
        <v>1038</v>
      </c>
      <c r="U276" t="s">
        <v>1039</v>
      </c>
      <c r="V276" t="s">
        <v>1020</v>
      </c>
      <c r="W276" t="s">
        <v>163</v>
      </c>
      <c r="X276" t="s">
        <v>97</v>
      </c>
      <c r="Y276" t="s">
        <v>98</v>
      </c>
      <c r="Z276" t="s">
        <v>79</v>
      </c>
      <c r="AB276" t="s">
        <v>47</v>
      </c>
    </row>
    <row r="277" spans="1:29" x14ac:dyDescent="0.3">
      <c r="A277" t="s">
        <v>1040</v>
      </c>
      <c r="B277">
        <v>439</v>
      </c>
      <c r="C277">
        <v>1</v>
      </c>
      <c r="D277">
        <v>439</v>
      </c>
      <c r="E277">
        <v>100</v>
      </c>
      <c r="F277" t="s">
        <v>614</v>
      </c>
      <c r="G277" t="str">
        <f>HYPERLINK("http://www.ncbi.nlm.nih.gov/sites/entrez?db=nuccore&amp;cmd=search&amp;term=NR_028785.1", "NR_028785.1")</f>
        <v>NR_028785.1</v>
      </c>
      <c r="H277">
        <v>1529</v>
      </c>
      <c r="I277">
        <v>351</v>
      </c>
      <c r="J277">
        <v>789</v>
      </c>
      <c r="K277">
        <v>28.711576193590581</v>
      </c>
      <c r="L277">
        <v>606</v>
      </c>
      <c r="M277">
        <v>3.0000000000000001E-173</v>
      </c>
      <c r="N277" t="s">
        <v>1041</v>
      </c>
      <c r="O277">
        <v>91</v>
      </c>
      <c r="P277" t="s">
        <v>495</v>
      </c>
      <c r="Q277">
        <v>1</v>
      </c>
      <c r="R277" t="s">
        <v>39</v>
      </c>
      <c r="S277" t="s">
        <v>39</v>
      </c>
      <c r="T277" t="s">
        <v>616</v>
      </c>
      <c r="U277" t="s">
        <v>617</v>
      </c>
      <c r="V277" t="s">
        <v>134</v>
      </c>
      <c r="W277" t="s">
        <v>96</v>
      </c>
      <c r="X277" t="s">
        <v>97</v>
      </c>
      <c r="Y277" t="s">
        <v>98</v>
      </c>
      <c r="Z277" t="s">
        <v>79</v>
      </c>
      <c r="AB277" t="s">
        <v>47</v>
      </c>
    </row>
    <row r="278" spans="1:29" x14ac:dyDescent="0.3">
      <c r="A278" t="s">
        <v>1042</v>
      </c>
      <c r="B278">
        <v>439</v>
      </c>
      <c r="C278">
        <v>1</v>
      </c>
      <c r="D278">
        <v>435</v>
      </c>
      <c r="E278">
        <v>99.088838268792713</v>
      </c>
      <c r="F278" t="s">
        <v>150</v>
      </c>
      <c r="G278" t="str">
        <f>HYPERLINK("http://www.ncbi.nlm.nih.gov/sites/entrez?db=nuccore&amp;cmd=search&amp;term=NR_102852.1", "NR_102852.1")</f>
        <v>NR_102852.1</v>
      </c>
      <c r="H278">
        <v>1519</v>
      </c>
      <c r="I278">
        <v>348</v>
      </c>
      <c r="J278">
        <v>779</v>
      </c>
      <c r="K278">
        <v>28.439763001974981</v>
      </c>
      <c r="L278">
        <v>673</v>
      </c>
      <c r="M278">
        <v>0</v>
      </c>
      <c r="N278" t="s">
        <v>1043</v>
      </c>
      <c r="O278">
        <v>94</v>
      </c>
      <c r="P278" t="s">
        <v>280</v>
      </c>
      <c r="Q278">
        <v>1</v>
      </c>
      <c r="R278" t="s">
        <v>39</v>
      </c>
      <c r="S278" t="s">
        <v>39</v>
      </c>
      <c r="T278" t="s">
        <v>153</v>
      </c>
      <c r="U278" t="s">
        <v>154</v>
      </c>
      <c r="V278" t="s">
        <v>134</v>
      </c>
      <c r="W278" t="s">
        <v>96</v>
      </c>
      <c r="X278" t="s">
        <v>97</v>
      </c>
      <c r="Y278" t="s">
        <v>98</v>
      </c>
      <c r="Z278" t="s">
        <v>79</v>
      </c>
      <c r="AB278" t="s">
        <v>47</v>
      </c>
    </row>
    <row r="279" spans="1:29" x14ac:dyDescent="0.3">
      <c r="A279" t="s">
        <v>1044</v>
      </c>
      <c r="B279">
        <v>439</v>
      </c>
      <c r="C279">
        <v>1</v>
      </c>
      <c r="D279">
        <v>439</v>
      </c>
      <c r="E279">
        <v>100</v>
      </c>
      <c r="F279" t="s">
        <v>1045</v>
      </c>
      <c r="G279" t="str">
        <f>HYPERLINK("http://www.ncbi.nlm.nih.gov/sites/entrez?db=nuccore&amp;cmd=search&amp;term=NR_042152.1", "NR_042152.1")</f>
        <v>NR_042152.1</v>
      </c>
      <c r="H279">
        <v>1456</v>
      </c>
      <c r="I279">
        <v>319</v>
      </c>
      <c r="J279">
        <v>754</v>
      </c>
      <c r="K279">
        <v>29.945054945054949</v>
      </c>
      <c r="L279">
        <v>625</v>
      </c>
      <c r="M279">
        <v>7.0000000000000005E-179</v>
      </c>
      <c r="N279" t="s">
        <v>569</v>
      </c>
      <c r="O279">
        <v>92</v>
      </c>
      <c r="P279" t="s">
        <v>620</v>
      </c>
      <c r="Q279">
        <v>1</v>
      </c>
      <c r="R279" t="s">
        <v>39</v>
      </c>
      <c r="S279" t="s">
        <v>39</v>
      </c>
      <c r="T279" t="s">
        <v>1046</v>
      </c>
      <c r="U279" t="s">
        <v>1047</v>
      </c>
      <c r="V279" t="s">
        <v>1048</v>
      </c>
      <c r="W279" t="s">
        <v>96</v>
      </c>
      <c r="X279" t="s">
        <v>97</v>
      </c>
      <c r="Y279" t="s">
        <v>98</v>
      </c>
      <c r="Z279" t="s">
        <v>79</v>
      </c>
      <c r="AB279" t="s">
        <v>47</v>
      </c>
    </row>
    <row r="280" spans="1:29" x14ac:dyDescent="0.3">
      <c r="A280" t="s">
        <v>1049</v>
      </c>
      <c r="B280">
        <v>439</v>
      </c>
      <c r="C280">
        <v>1</v>
      </c>
      <c r="D280">
        <v>439</v>
      </c>
      <c r="E280">
        <v>100</v>
      </c>
      <c r="F280" t="s">
        <v>1050</v>
      </c>
      <c r="G280" t="str">
        <f>HYPERLINK("http://www.ncbi.nlm.nih.gov/sites/entrez?db=nuccore&amp;cmd=search&amp;term=NR_156976.1", "NR_156976.1")</f>
        <v>NR_156976.1</v>
      </c>
      <c r="H280">
        <v>1529</v>
      </c>
      <c r="I280">
        <v>333</v>
      </c>
      <c r="J280">
        <v>771</v>
      </c>
      <c r="K280">
        <v>28.711576193590581</v>
      </c>
      <c r="L280">
        <v>529</v>
      </c>
      <c r="M280">
        <v>6.0000000000000003E-150</v>
      </c>
      <c r="N280" t="s">
        <v>1051</v>
      </c>
      <c r="O280">
        <v>88</v>
      </c>
      <c r="P280" t="s">
        <v>364</v>
      </c>
      <c r="Q280">
        <v>0</v>
      </c>
      <c r="R280" t="s">
        <v>39</v>
      </c>
      <c r="S280" t="s">
        <v>39</v>
      </c>
      <c r="T280" t="s">
        <v>1052</v>
      </c>
      <c r="U280" t="s">
        <v>1053</v>
      </c>
      <c r="V280" t="s">
        <v>1054</v>
      </c>
      <c r="W280" t="s">
        <v>452</v>
      </c>
      <c r="X280" t="s">
        <v>97</v>
      </c>
      <c r="Y280" t="s">
        <v>98</v>
      </c>
      <c r="Z280" t="s">
        <v>79</v>
      </c>
      <c r="AB280" t="s">
        <v>47</v>
      </c>
    </row>
    <row r="281" spans="1:29" x14ac:dyDescent="0.3">
      <c r="A281" t="s">
        <v>1055</v>
      </c>
      <c r="B281">
        <v>439</v>
      </c>
      <c r="C281">
        <v>1</v>
      </c>
      <c r="D281">
        <v>439</v>
      </c>
      <c r="E281">
        <v>100</v>
      </c>
      <c r="F281" t="s">
        <v>115</v>
      </c>
      <c r="G281" t="str">
        <f>HYPERLINK("http://www.ncbi.nlm.nih.gov/sites/entrez?db=nuccore&amp;cmd=search&amp;term=NR_151894.1", "NR_151894.1")</f>
        <v>NR_151894.1</v>
      </c>
      <c r="H281">
        <v>1479</v>
      </c>
      <c r="I281">
        <v>335</v>
      </c>
      <c r="J281">
        <v>773</v>
      </c>
      <c r="K281">
        <v>29.682217714672081</v>
      </c>
      <c r="L281">
        <v>645</v>
      </c>
      <c r="M281">
        <v>0</v>
      </c>
      <c r="N281" t="s">
        <v>552</v>
      </c>
      <c r="O281">
        <v>93</v>
      </c>
      <c r="P281" t="s">
        <v>364</v>
      </c>
      <c r="Q281">
        <v>0</v>
      </c>
      <c r="R281" t="s">
        <v>39</v>
      </c>
      <c r="S281" t="s">
        <v>39</v>
      </c>
      <c r="T281" t="s">
        <v>117</v>
      </c>
      <c r="U281" t="s">
        <v>118</v>
      </c>
      <c r="V281" t="s">
        <v>119</v>
      </c>
      <c r="W281" t="s">
        <v>96</v>
      </c>
      <c r="X281" t="s">
        <v>97</v>
      </c>
      <c r="Y281" t="s">
        <v>98</v>
      </c>
      <c r="Z281" t="s">
        <v>79</v>
      </c>
      <c r="AB281" t="s">
        <v>47</v>
      </c>
    </row>
    <row r="282" spans="1:29" x14ac:dyDescent="0.3">
      <c r="A282" t="s">
        <v>1056</v>
      </c>
      <c r="B282">
        <v>439</v>
      </c>
      <c r="C282">
        <v>1</v>
      </c>
      <c r="D282">
        <v>439</v>
      </c>
      <c r="E282">
        <v>100</v>
      </c>
      <c r="F282" t="s">
        <v>165</v>
      </c>
      <c r="G282" t="str">
        <f>HYPERLINK("http://www.ncbi.nlm.nih.gov/sites/entrez?db=nuccore&amp;cmd=search&amp;term=NR_028816.1", "NR_028816.1")</f>
        <v>NR_028816.1</v>
      </c>
      <c r="H282">
        <v>1508</v>
      </c>
      <c r="I282">
        <v>310</v>
      </c>
      <c r="J282">
        <v>748</v>
      </c>
      <c r="K282">
        <v>29.111405835543771</v>
      </c>
      <c r="L282">
        <v>473</v>
      </c>
      <c r="M282">
        <v>3.0000000000000002E-133</v>
      </c>
      <c r="N282" t="s">
        <v>1057</v>
      </c>
      <c r="O282">
        <v>86</v>
      </c>
      <c r="P282" t="s">
        <v>685</v>
      </c>
      <c r="Q282">
        <v>0</v>
      </c>
      <c r="R282" t="s">
        <v>39</v>
      </c>
      <c r="S282" t="s">
        <v>39</v>
      </c>
      <c r="T282" t="s">
        <v>168</v>
      </c>
      <c r="U282" t="s">
        <v>169</v>
      </c>
      <c r="V282" t="s">
        <v>170</v>
      </c>
      <c r="W282" t="s">
        <v>171</v>
      </c>
      <c r="X282" t="s">
        <v>172</v>
      </c>
      <c r="Y282" t="s">
        <v>173</v>
      </c>
      <c r="Z282" t="s">
        <v>79</v>
      </c>
      <c r="AB282" t="s">
        <v>47</v>
      </c>
    </row>
    <row r="283" spans="1:29" x14ac:dyDescent="0.3">
      <c r="A283" t="s">
        <v>1058</v>
      </c>
      <c r="B283">
        <v>439</v>
      </c>
      <c r="C283">
        <v>1</v>
      </c>
      <c r="D283">
        <v>439</v>
      </c>
      <c r="E283">
        <v>100</v>
      </c>
      <c r="F283" t="s">
        <v>289</v>
      </c>
      <c r="G283" t="str">
        <f>HYPERLINK("http://www.ncbi.nlm.nih.gov/sites/entrez?db=nuccore&amp;cmd=search&amp;term=NR_147396.1", "NR_147396.1")</f>
        <v>NR_147396.1</v>
      </c>
      <c r="H283">
        <v>1453</v>
      </c>
      <c r="I283">
        <v>328</v>
      </c>
      <c r="J283">
        <v>748</v>
      </c>
      <c r="K283">
        <v>28.974535443909151</v>
      </c>
      <c r="L283">
        <v>640</v>
      </c>
      <c r="M283">
        <v>0</v>
      </c>
      <c r="N283" t="s">
        <v>391</v>
      </c>
      <c r="O283">
        <v>93</v>
      </c>
      <c r="P283" t="s">
        <v>727</v>
      </c>
      <c r="Q283">
        <v>4</v>
      </c>
      <c r="R283" t="s">
        <v>39</v>
      </c>
      <c r="S283" t="s">
        <v>39</v>
      </c>
      <c r="T283" t="s">
        <v>291</v>
      </c>
      <c r="U283" t="s">
        <v>292</v>
      </c>
      <c r="V283" t="s">
        <v>134</v>
      </c>
      <c r="W283" t="s">
        <v>96</v>
      </c>
      <c r="X283" t="s">
        <v>97</v>
      </c>
      <c r="Y283" t="s">
        <v>98</v>
      </c>
      <c r="Z283" t="s">
        <v>79</v>
      </c>
      <c r="AB283" t="s">
        <v>47</v>
      </c>
    </row>
    <row r="284" spans="1:29" x14ac:dyDescent="0.3">
      <c r="A284" t="s">
        <v>1059</v>
      </c>
      <c r="B284">
        <v>439</v>
      </c>
      <c r="C284">
        <v>1</v>
      </c>
      <c r="D284">
        <v>434</v>
      </c>
      <c r="E284">
        <v>98.861047835990888</v>
      </c>
      <c r="F284" t="s">
        <v>274</v>
      </c>
      <c r="G284" t="str">
        <f>HYPERLINK("http://www.ncbi.nlm.nih.gov/sites/entrez?db=nuccore&amp;cmd=search&amp;term=NR_118156.1", "NR_118156.1")</f>
        <v>NR_118156.1</v>
      </c>
      <c r="H284">
        <v>1409</v>
      </c>
      <c r="I284">
        <v>304</v>
      </c>
      <c r="J284">
        <v>737</v>
      </c>
      <c r="K284">
        <v>30.801987224982259</v>
      </c>
      <c r="L284">
        <v>641</v>
      </c>
      <c r="M284">
        <v>0</v>
      </c>
      <c r="N284" t="s">
        <v>1060</v>
      </c>
      <c r="O284">
        <v>93</v>
      </c>
      <c r="P284" t="s">
        <v>138</v>
      </c>
      <c r="Q284">
        <v>0</v>
      </c>
      <c r="R284" t="s">
        <v>39</v>
      </c>
      <c r="S284" t="s">
        <v>39</v>
      </c>
      <c r="T284" t="s">
        <v>276</v>
      </c>
      <c r="U284" t="s">
        <v>277</v>
      </c>
      <c r="V284" t="s">
        <v>141</v>
      </c>
      <c r="W284" t="s">
        <v>142</v>
      </c>
      <c r="X284" t="s">
        <v>97</v>
      </c>
      <c r="Y284" t="s">
        <v>98</v>
      </c>
      <c r="Z284" t="s">
        <v>79</v>
      </c>
      <c r="AB284" t="s">
        <v>47</v>
      </c>
    </row>
    <row r="285" spans="1:29" x14ac:dyDescent="0.3">
      <c r="A285" t="s">
        <v>1061</v>
      </c>
      <c r="B285">
        <v>439</v>
      </c>
      <c r="C285">
        <v>1</v>
      </c>
      <c r="D285">
        <v>434</v>
      </c>
      <c r="E285">
        <v>98.861047835990888</v>
      </c>
      <c r="F285" t="s">
        <v>274</v>
      </c>
      <c r="G285" t="str">
        <f>HYPERLINK("http://www.ncbi.nlm.nih.gov/sites/entrez?db=nuccore&amp;cmd=search&amp;term=NR_118156.1", "NR_118156.1")</f>
        <v>NR_118156.1</v>
      </c>
      <c r="H285">
        <v>1409</v>
      </c>
      <c r="I285">
        <v>304</v>
      </c>
      <c r="J285">
        <v>737</v>
      </c>
      <c r="K285">
        <v>30.801987224982259</v>
      </c>
      <c r="L285">
        <v>525</v>
      </c>
      <c r="M285">
        <v>7.9999999999999998E-149</v>
      </c>
      <c r="N285" t="s">
        <v>1062</v>
      </c>
      <c r="O285">
        <v>88</v>
      </c>
      <c r="P285" t="s">
        <v>533</v>
      </c>
      <c r="Q285">
        <v>0</v>
      </c>
      <c r="R285" t="s">
        <v>39</v>
      </c>
      <c r="S285" t="s">
        <v>39</v>
      </c>
      <c r="T285" t="s">
        <v>276</v>
      </c>
      <c r="U285" t="s">
        <v>277</v>
      </c>
      <c r="V285" t="s">
        <v>141</v>
      </c>
      <c r="W285" t="s">
        <v>142</v>
      </c>
      <c r="X285" t="s">
        <v>97</v>
      </c>
      <c r="Y285" t="s">
        <v>98</v>
      </c>
      <c r="Z285" t="s">
        <v>79</v>
      </c>
      <c r="AB285" t="s">
        <v>47</v>
      </c>
    </row>
    <row r="286" spans="1:29" x14ac:dyDescent="0.3">
      <c r="A286" t="s">
        <v>1063</v>
      </c>
      <c r="B286">
        <v>439</v>
      </c>
      <c r="C286">
        <v>1</v>
      </c>
      <c r="D286">
        <v>439</v>
      </c>
      <c r="E286">
        <v>100</v>
      </c>
      <c r="F286" t="s">
        <v>1064</v>
      </c>
      <c r="G286" t="str">
        <f>HYPERLINK("http://www.ncbi.nlm.nih.gov/sites/entrez?db=nuccore&amp;cmd=search&amp;term=NR_026332.1", "NR_026332.1")</f>
        <v>NR_026332.1</v>
      </c>
      <c r="H286">
        <v>1487</v>
      </c>
      <c r="I286">
        <v>321</v>
      </c>
      <c r="J286">
        <v>759</v>
      </c>
      <c r="K286">
        <v>29.52252858103564</v>
      </c>
      <c r="L286">
        <v>673</v>
      </c>
      <c r="M286">
        <v>0</v>
      </c>
      <c r="N286" t="s">
        <v>1065</v>
      </c>
      <c r="O286">
        <v>94</v>
      </c>
      <c r="P286" t="s">
        <v>685</v>
      </c>
      <c r="Q286">
        <v>0</v>
      </c>
      <c r="R286" t="s">
        <v>39</v>
      </c>
      <c r="S286" t="s">
        <v>39</v>
      </c>
      <c r="T286" t="s">
        <v>1066</v>
      </c>
      <c r="U286" t="s">
        <v>1067</v>
      </c>
      <c r="V286" t="s">
        <v>741</v>
      </c>
      <c r="W286" t="s">
        <v>53</v>
      </c>
      <c r="X286" t="s">
        <v>44</v>
      </c>
      <c r="Y286" t="s">
        <v>45</v>
      </c>
      <c r="Z286" t="s">
        <v>46</v>
      </c>
      <c r="AB286" t="s">
        <v>47</v>
      </c>
    </row>
    <row r="287" spans="1:29" x14ac:dyDescent="0.3">
      <c r="A287" t="s">
        <v>1068</v>
      </c>
      <c r="B287">
        <v>439</v>
      </c>
      <c r="C287">
        <v>1</v>
      </c>
      <c r="D287">
        <v>439</v>
      </c>
      <c r="E287">
        <v>100</v>
      </c>
      <c r="F287" t="s">
        <v>1069</v>
      </c>
      <c r="G287" t="str">
        <f>HYPERLINK("http://www.ncbi.nlm.nih.gov/sites/entrez?db=nuccore&amp;cmd=search&amp;term=NR_117139.2", "NR_117139.2")</f>
        <v>NR_117139.2</v>
      </c>
      <c r="H287">
        <v>1521</v>
      </c>
      <c r="I287">
        <v>346</v>
      </c>
      <c r="J287">
        <v>765</v>
      </c>
      <c r="K287">
        <v>27.61341222879685</v>
      </c>
      <c r="L287">
        <v>505</v>
      </c>
      <c r="M287">
        <v>1E-142</v>
      </c>
      <c r="N287" t="s">
        <v>1070</v>
      </c>
      <c r="O287">
        <v>88</v>
      </c>
      <c r="P287" t="s">
        <v>1071</v>
      </c>
      <c r="Q287">
        <v>4</v>
      </c>
      <c r="R287" t="s">
        <v>39</v>
      </c>
      <c r="S287" t="s">
        <v>39</v>
      </c>
      <c r="T287" t="s">
        <v>1072</v>
      </c>
      <c r="U287" t="s">
        <v>1073</v>
      </c>
      <c r="V287" t="s">
        <v>1074</v>
      </c>
      <c r="W287" t="s">
        <v>96</v>
      </c>
      <c r="X287" t="s">
        <v>97</v>
      </c>
      <c r="Y287" t="s">
        <v>98</v>
      </c>
      <c r="Z287" t="s">
        <v>79</v>
      </c>
      <c r="AB287" t="s">
        <v>47</v>
      </c>
    </row>
    <row r="288" spans="1:29" x14ac:dyDescent="0.3">
      <c r="A288" t="s">
        <v>1075</v>
      </c>
      <c r="B288">
        <v>439</v>
      </c>
      <c r="C288">
        <v>139</v>
      </c>
      <c r="D288">
        <v>439</v>
      </c>
      <c r="E288">
        <v>68.56492027334852</v>
      </c>
      <c r="F288" t="s">
        <v>81</v>
      </c>
      <c r="G288" t="str">
        <f>HYPERLINK("http://www.ncbi.nlm.nih.gov/sites/entrez?db=nuccore&amp;cmd=search&amp;term=NR_074515.1", "NR_074515.1")</f>
        <v>NR_074515.1</v>
      </c>
      <c r="H288">
        <v>1510</v>
      </c>
      <c r="I288">
        <v>508</v>
      </c>
      <c r="J288">
        <v>808</v>
      </c>
      <c r="K288">
        <v>19.933774834437092</v>
      </c>
      <c r="L288">
        <v>501</v>
      </c>
      <c r="M288">
        <v>1E-141</v>
      </c>
      <c r="N288" t="s">
        <v>1076</v>
      </c>
      <c r="O288">
        <v>96</v>
      </c>
      <c r="P288" t="s">
        <v>1077</v>
      </c>
      <c r="Q288">
        <v>0</v>
      </c>
      <c r="R288" t="s">
        <v>39</v>
      </c>
      <c r="S288" t="s">
        <v>39</v>
      </c>
      <c r="T288" t="s">
        <v>562</v>
      </c>
      <c r="AC288" t="s">
        <v>563</v>
      </c>
    </row>
    <row r="289" spans="1:28" x14ac:dyDescent="0.3">
      <c r="A289" t="s">
        <v>1078</v>
      </c>
      <c r="B289">
        <v>439</v>
      </c>
      <c r="C289">
        <v>1</v>
      </c>
      <c r="D289">
        <v>439</v>
      </c>
      <c r="E289">
        <v>100</v>
      </c>
      <c r="F289" t="s">
        <v>304</v>
      </c>
      <c r="G289" t="str">
        <f>HYPERLINK("http://www.ncbi.nlm.nih.gov/sites/entrez?db=nuccore&amp;cmd=search&amp;term=NR_119068.1", "NR_119068.1")</f>
        <v>NR_119068.1</v>
      </c>
      <c r="H289">
        <v>1470</v>
      </c>
      <c r="I289">
        <v>315</v>
      </c>
      <c r="J289">
        <v>749</v>
      </c>
      <c r="K289">
        <v>29.591836734693882</v>
      </c>
      <c r="L289">
        <v>608</v>
      </c>
      <c r="M289">
        <v>6.9999999999999997E-174</v>
      </c>
      <c r="N289" t="s">
        <v>1079</v>
      </c>
      <c r="O289">
        <v>91</v>
      </c>
      <c r="P289" t="s">
        <v>1080</v>
      </c>
      <c r="Q289">
        <v>0</v>
      </c>
      <c r="R289" t="s">
        <v>39</v>
      </c>
      <c r="S289" t="s">
        <v>39</v>
      </c>
      <c r="T289" t="s">
        <v>306</v>
      </c>
      <c r="U289" t="s">
        <v>307</v>
      </c>
      <c r="V289" t="s">
        <v>134</v>
      </c>
      <c r="W289" t="s">
        <v>96</v>
      </c>
      <c r="X289" t="s">
        <v>97</v>
      </c>
      <c r="Y289" t="s">
        <v>98</v>
      </c>
      <c r="Z289" t="s">
        <v>79</v>
      </c>
      <c r="AB289" t="s">
        <v>47</v>
      </c>
    </row>
    <row r="290" spans="1:28" x14ac:dyDescent="0.3">
      <c r="A290" t="s">
        <v>1081</v>
      </c>
      <c r="B290">
        <v>439</v>
      </c>
      <c r="C290">
        <v>1</v>
      </c>
      <c r="D290">
        <v>439</v>
      </c>
      <c r="E290">
        <v>100</v>
      </c>
      <c r="F290" t="s">
        <v>1082</v>
      </c>
      <c r="G290" t="str">
        <f>HYPERLINK("http://www.ncbi.nlm.nih.gov/sites/entrez?db=nuccore&amp;cmd=search&amp;term=NR_026312.1", "NR_026312.1")</f>
        <v>NR_026312.1</v>
      </c>
      <c r="H290">
        <v>1482</v>
      </c>
      <c r="I290">
        <v>327</v>
      </c>
      <c r="J290">
        <v>764</v>
      </c>
      <c r="K290">
        <v>29.554655870445341</v>
      </c>
      <c r="L290">
        <v>568</v>
      </c>
      <c r="M290">
        <v>1E-161</v>
      </c>
      <c r="N290" t="s">
        <v>1083</v>
      </c>
      <c r="O290">
        <v>90</v>
      </c>
      <c r="P290" t="s">
        <v>653</v>
      </c>
      <c r="Q290">
        <v>1</v>
      </c>
      <c r="R290" t="s">
        <v>39</v>
      </c>
      <c r="S290" t="s">
        <v>39</v>
      </c>
      <c r="T290" t="s">
        <v>1084</v>
      </c>
      <c r="U290" t="s">
        <v>1085</v>
      </c>
      <c r="V290" t="s">
        <v>269</v>
      </c>
      <c r="W290" t="s">
        <v>96</v>
      </c>
      <c r="X290" t="s">
        <v>97</v>
      </c>
      <c r="Y290" t="s">
        <v>98</v>
      </c>
      <c r="Z290" t="s">
        <v>79</v>
      </c>
      <c r="AB290" t="s">
        <v>47</v>
      </c>
    </row>
    <row r="291" spans="1:28" x14ac:dyDescent="0.3">
      <c r="A291" t="s">
        <v>1086</v>
      </c>
      <c r="B291">
        <v>439</v>
      </c>
      <c r="C291">
        <v>1</v>
      </c>
      <c r="D291">
        <v>434</v>
      </c>
      <c r="E291">
        <v>98.861047835990888</v>
      </c>
      <c r="F291" t="s">
        <v>136</v>
      </c>
      <c r="G291" t="str">
        <f>HYPERLINK("http://www.ncbi.nlm.nih.gov/sites/entrez?db=nuccore&amp;cmd=search&amp;term=NR_074793.2", "NR_074793.2")</f>
        <v>NR_074793.2</v>
      </c>
      <c r="H291">
        <v>1530</v>
      </c>
      <c r="I291">
        <v>355</v>
      </c>
      <c r="J291">
        <v>788</v>
      </c>
      <c r="K291">
        <v>28.36601307189542</v>
      </c>
      <c r="L291">
        <v>586</v>
      </c>
      <c r="M291">
        <v>2.9999999999999998E-167</v>
      </c>
      <c r="N291" t="s">
        <v>1087</v>
      </c>
      <c r="O291">
        <v>91</v>
      </c>
      <c r="P291" t="s">
        <v>138</v>
      </c>
      <c r="Q291">
        <v>0</v>
      </c>
      <c r="R291" t="s">
        <v>39</v>
      </c>
      <c r="S291" t="s">
        <v>39</v>
      </c>
      <c r="T291" t="s">
        <v>139</v>
      </c>
      <c r="U291" t="s">
        <v>140</v>
      </c>
      <c r="V291" t="s">
        <v>141</v>
      </c>
      <c r="W291" t="s">
        <v>142</v>
      </c>
      <c r="X291" t="s">
        <v>97</v>
      </c>
      <c r="Y291" t="s">
        <v>98</v>
      </c>
      <c r="Z291" t="s">
        <v>79</v>
      </c>
      <c r="AB291" t="s">
        <v>47</v>
      </c>
    </row>
    <row r="292" spans="1:28" x14ac:dyDescent="0.3">
      <c r="A292" t="s">
        <v>1088</v>
      </c>
      <c r="B292">
        <v>439</v>
      </c>
      <c r="C292">
        <v>1</v>
      </c>
      <c r="D292">
        <v>434</v>
      </c>
      <c r="E292">
        <v>98.861047835990888</v>
      </c>
      <c r="F292" t="s">
        <v>136</v>
      </c>
      <c r="G292" t="str">
        <f>HYPERLINK("http://www.ncbi.nlm.nih.gov/sites/entrez?db=nuccore&amp;cmd=search&amp;term=NR_074793.2", "NR_074793.2")</f>
        <v>NR_074793.2</v>
      </c>
      <c r="H292">
        <v>1530</v>
      </c>
      <c r="I292">
        <v>355</v>
      </c>
      <c r="J292">
        <v>788</v>
      </c>
      <c r="K292">
        <v>28.36601307189542</v>
      </c>
      <c r="L292">
        <v>597</v>
      </c>
      <c r="M292">
        <v>2E-170</v>
      </c>
      <c r="N292" t="s">
        <v>1089</v>
      </c>
      <c r="O292">
        <v>91</v>
      </c>
      <c r="P292" t="s">
        <v>138</v>
      </c>
      <c r="Q292">
        <v>0</v>
      </c>
      <c r="R292" t="s">
        <v>39</v>
      </c>
      <c r="S292" t="s">
        <v>39</v>
      </c>
      <c r="T292" t="s">
        <v>139</v>
      </c>
      <c r="U292" t="s">
        <v>140</v>
      </c>
      <c r="V292" t="s">
        <v>141</v>
      </c>
      <c r="W292" t="s">
        <v>142</v>
      </c>
      <c r="X292" t="s">
        <v>97</v>
      </c>
      <c r="Y292" t="s">
        <v>98</v>
      </c>
      <c r="Z292" t="s">
        <v>79</v>
      </c>
      <c r="AB292" t="s">
        <v>47</v>
      </c>
    </row>
    <row r="293" spans="1:28" x14ac:dyDescent="0.3">
      <c r="A293" t="s">
        <v>1090</v>
      </c>
      <c r="B293">
        <v>439</v>
      </c>
      <c r="C293">
        <v>1</v>
      </c>
      <c r="D293">
        <v>439</v>
      </c>
      <c r="E293">
        <v>100</v>
      </c>
      <c r="F293" t="s">
        <v>81</v>
      </c>
      <c r="G293" t="str">
        <f>HYPERLINK("http://www.ncbi.nlm.nih.gov/sites/entrez?db=nuccore&amp;cmd=search&amp;term=NR_074515.1", "NR_074515.1")</f>
        <v>NR_074515.1</v>
      </c>
      <c r="H293">
        <v>1510</v>
      </c>
      <c r="I293">
        <v>350</v>
      </c>
      <c r="J293">
        <v>788</v>
      </c>
      <c r="K293">
        <v>29.07284768211921</v>
      </c>
      <c r="L293">
        <v>479</v>
      </c>
      <c r="M293">
        <v>6.0000000000000002E-135</v>
      </c>
      <c r="N293" t="s">
        <v>1091</v>
      </c>
      <c r="O293">
        <v>86</v>
      </c>
      <c r="P293" t="s">
        <v>364</v>
      </c>
      <c r="Q293">
        <v>0</v>
      </c>
      <c r="R293" t="s">
        <v>39</v>
      </c>
      <c r="S293" t="s">
        <v>39</v>
      </c>
      <c r="T293" t="s">
        <v>82</v>
      </c>
      <c r="U293" t="s">
        <v>83</v>
      </c>
      <c r="V293" t="s">
        <v>84</v>
      </c>
      <c r="W293" t="s">
        <v>85</v>
      </c>
      <c r="X293" t="s">
        <v>86</v>
      </c>
      <c r="Y293" t="s">
        <v>87</v>
      </c>
      <c r="Z293" t="s">
        <v>88</v>
      </c>
      <c r="AB293" t="s">
        <v>47</v>
      </c>
    </row>
    <row r="294" spans="1:28" x14ac:dyDescent="0.3">
      <c r="A294" t="s">
        <v>1092</v>
      </c>
      <c r="B294">
        <v>439</v>
      </c>
      <c r="C294">
        <v>1</v>
      </c>
      <c r="D294">
        <v>433</v>
      </c>
      <c r="E294">
        <v>98.633257403189063</v>
      </c>
      <c r="F294" t="s">
        <v>90</v>
      </c>
      <c r="G294" t="str">
        <f>HYPERLINK("http://www.ncbi.nlm.nih.gov/sites/entrez?db=nuccore&amp;cmd=search&amp;term=NR_156081.1", "NR_156081.1")</f>
        <v>NR_156081.1</v>
      </c>
      <c r="H294">
        <v>1411</v>
      </c>
      <c r="I294">
        <v>336</v>
      </c>
      <c r="J294">
        <v>767</v>
      </c>
      <c r="K294">
        <v>30.61658398299079</v>
      </c>
      <c r="L294">
        <v>582</v>
      </c>
      <c r="M294">
        <v>4.0000000000000002E-166</v>
      </c>
      <c r="N294" t="s">
        <v>1093</v>
      </c>
      <c r="O294">
        <v>91</v>
      </c>
      <c r="P294" t="s">
        <v>1094</v>
      </c>
      <c r="Q294">
        <v>1</v>
      </c>
      <c r="R294" t="s">
        <v>39</v>
      </c>
      <c r="S294" t="s">
        <v>39</v>
      </c>
      <c r="T294" t="s">
        <v>93</v>
      </c>
      <c r="U294" t="s">
        <v>94</v>
      </c>
      <c r="V294" t="s">
        <v>95</v>
      </c>
      <c r="W294" t="s">
        <v>96</v>
      </c>
      <c r="X294" t="s">
        <v>97</v>
      </c>
      <c r="Y294" t="s">
        <v>98</v>
      </c>
      <c r="Z294" t="s">
        <v>79</v>
      </c>
      <c r="AB294" t="s">
        <v>47</v>
      </c>
    </row>
    <row r="295" spans="1:28" x14ac:dyDescent="0.3">
      <c r="A295" t="s">
        <v>1095</v>
      </c>
      <c r="B295">
        <v>439</v>
      </c>
      <c r="C295">
        <v>1</v>
      </c>
      <c r="D295">
        <v>439</v>
      </c>
      <c r="E295">
        <v>100</v>
      </c>
      <c r="F295" t="s">
        <v>81</v>
      </c>
      <c r="G295" t="str">
        <f>HYPERLINK("http://www.ncbi.nlm.nih.gov/sites/entrez?db=nuccore&amp;cmd=search&amp;term=NR_074515.1", "NR_074515.1")</f>
        <v>NR_074515.1</v>
      </c>
      <c r="H295">
        <v>1510</v>
      </c>
      <c r="I295">
        <v>350</v>
      </c>
      <c r="J295">
        <v>788</v>
      </c>
      <c r="K295">
        <v>29.07284768211921</v>
      </c>
      <c r="L295">
        <v>689</v>
      </c>
      <c r="M295">
        <v>0</v>
      </c>
      <c r="N295" t="s">
        <v>931</v>
      </c>
      <c r="O295">
        <v>95</v>
      </c>
      <c r="P295" t="s">
        <v>364</v>
      </c>
      <c r="Q295">
        <v>0</v>
      </c>
      <c r="R295" t="s">
        <v>39</v>
      </c>
      <c r="S295" t="s">
        <v>39</v>
      </c>
      <c r="T295" t="s">
        <v>82</v>
      </c>
      <c r="U295" t="s">
        <v>83</v>
      </c>
      <c r="V295" t="s">
        <v>84</v>
      </c>
      <c r="W295" t="s">
        <v>85</v>
      </c>
      <c r="X295" t="s">
        <v>86</v>
      </c>
      <c r="Y295" t="s">
        <v>87</v>
      </c>
      <c r="Z295" t="s">
        <v>88</v>
      </c>
      <c r="AB295" t="s">
        <v>47</v>
      </c>
    </row>
    <row r="296" spans="1:28" x14ac:dyDescent="0.3">
      <c r="A296" t="s">
        <v>1096</v>
      </c>
      <c r="B296">
        <v>439</v>
      </c>
      <c r="C296">
        <v>1</v>
      </c>
      <c r="D296">
        <v>439</v>
      </c>
      <c r="E296">
        <v>100</v>
      </c>
      <c r="F296" t="s">
        <v>531</v>
      </c>
      <c r="G296" t="str">
        <f>HYPERLINK("http://www.ncbi.nlm.nih.gov/sites/entrez?db=nuccore&amp;cmd=search&amp;term=NR_159296.1", "NR_159296.1")</f>
        <v>NR_159296.1</v>
      </c>
      <c r="H296">
        <v>1460</v>
      </c>
      <c r="I296">
        <v>335</v>
      </c>
      <c r="J296">
        <v>776</v>
      </c>
      <c r="K296">
        <v>30.273972602739729</v>
      </c>
      <c r="L296">
        <v>664</v>
      </c>
      <c r="M296">
        <v>0</v>
      </c>
      <c r="N296" t="s">
        <v>331</v>
      </c>
      <c r="O296">
        <v>93</v>
      </c>
      <c r="P296" t="s">
        <v>272</v>
      </c>
      <c r="Q296">
        <v>0</v>
      </c>
      <c r="R296" t="s">
        <v>39</v>
      </c>
      <c r="S296" t="s">
        <v>39</v>
      </c>
      <c r="T296" t="s">
        <v>534</v>
      </c>
      <c r="U296" t="s">
        <v>535</v>
      </c>
      <c r="V296" t="s">
        <v>536</v>
      </c>
      <c r="W296" t="s">
        <v>461</v>
      </c>
      <c r="X296" t="s">
        <v>97</v>
      </c>
      <c r="Y296" t="s">
        <v>98</v>
      </c>
      <c r="Z296" t="s">
        <v>79</v>
      </c>
      <c r="AB296" t="s">
        <v>47</v>
      </c>
    </row>
    <row r="297" spans="1:28" x14ac:dyDescent="0.3">
      <c r="A297" t="s">
        <v>1097</v>
      </c>
      <c r="B297">
        <v>439</v>
      </c>
      <c r="C297">
        <v>1</v>
      </c>
      <c r="D297">
        <v>439</v>
      </c>
      <c r="E297">
        <v>100</v>
      </c>
      <c r="F297" t="s">
        <v>244</v>
      </c>
      <c r="G297" t="str">
        <f>HYPERLINK("http://www.ncbi.nlm.nih.gov/sites/entrez?db=nuccore&amp;cmd=search&amp;term=NR_044425.1", "NR_044425.1")</f>
        <v>NR_044425.1</v>
      </c>
      <c r="H297">
        <v>1510</v>
      </c>
      <c r="I297">
        <v>346</v>
      </c>
      <c r="J297">
        <v>784</v>
      </c>
      <c r="K297">
        <v>29.07284768211921</v>
      </c>
      <c r="L297">
        <v>612</v>
      </c>
      <c r="M297">
        <v>6E-175</v>
      </c>
      <c r="N297" t="s">
        <v>1079</v>
      </c>
      <c r="O297">
        <v>91</v>
      </c>
      <c r="P297" t="s">
        <v>356</v>
      </c>
      <c r="Q297">
        <v>0</v>
      </c>
      <c r="R297" t="s">
        <v>39</v>
      </c>
      <c r="S297" t="s">
        <v>39</v>
      </c>
      <c r="T297" t="s">
        <v>246</v>
      </c>
      <c r="U297" t="s">
        <v>247</v>
      </c>
      <c r="V297" t="s">
        <v>248</v>
      </c>
      <c r="W297" t="s">
        <v>106</v>
      </c>
      <c r="X297" t="s">
        <v>97</v>
      </c>
      <c r="Y297" t="s">
        <v>98</v>
      </c>
      <c r="Z297" t="s">
        <v>79</v>
      </c>
      <c r="AB297" t="s">
        <v>47</v>
      </c>
    </row>
    <row r="298" spans="1:28" x14ac:dyDescent="0.3">
      <c r="A298" t="s">
        <v>1098</v>
      </c>
      <c r="B298">
        <v>439</v>
      </c>
      <c r="C298">
        <v>1</v>
      </c>
      <c r="D298">
        <v>439</v>
      </c>
      <c r="E298">
        <v>100</v>
      </c>
      <c r="F298" t="s">
        <v>1099</v>
      </c>
      <c r="G298" t="str">
        <f>HYPERLINK("http://www.ncbi.nlm.nih.gov/sites/entrez?db=nuccore&amp;cmd=search&amp;term=NR_148888.1", "NR_148888.1")</f>
        <v>NR_148888.1</v>
      </c>
      <c r="H298">
        <v>1555</v>
      </c>
      <c r="I298">
        <v>351</v>
      </c>
      <c r="J298">
        <v>788</v>
      </c>
      <c r="K298">
        <v>28.167202572347271</v>
      </c>
      <c r="L298">
        <v>660</v>
      </c>
      <c r="M298">
        <v>0</v>
      </c>
      <c r="N298" t="s">
        <v>377</v>
      </c>
      <c r="O298">
        <v>93</v>
      </c>
      <c r="P298" t="s">
        <v>615</v>
      </c>
      <c r="Q298">
        <v>0</v>
      </c>
      <c r="R298" t="s">
        <v>39</v>
      </c>
      <c r="S298" t="s">
        <v>39</v>
      </c>
      <c r="T298" t="s">
        <v>1100</v>
      </c>
      <c r="U298" t="s">
        <v>1101</v>
      </c>
      <c r="V298" t="s">
        <v>208</v>
      </c>
      <c r="W298" t="s">
        <v>209</v>
      </c>
      <c r="X298" t="s">
        <v>210</v>
      </c>
      <c r="Y298" t="s">
        <v>78</v>
      </c>
      <c r="Z298" t="s">
        <v>79</v>
      </c>
      <c r="AB298" t="s">
        <v>47</v>
      </c>
    </row>
    <row r="299" spans="1:28" x14ac:dyDescent="0.3">
      <c r="A299" t="s">
        <v>1102</v>
      </c>
      <c r="B299">
        <v>439</v>
      </c>
      <c r="C299">
        <v>1</v>
      </c>
      <c r="D299">
        <v>439</v>
      </c>
      <c r="E299">
        <v>100</v>
      </c>
      <c r="F299" t="s">
        <v>121</v>
      </c>
      <c r="G299" t="str">
        <f>HYPERLINK("http://www.ncbi.nlm.nih.gov/sites/entrez?db=nuccore&amp;cmd=search&amp;term=NR_074629.1", "NR_074629.1")</f>
        <v>NR_074629.1</v>
      </c>
      <c r="H299">
        <v>1521</v>
      </c>
      <c r="I299">
        <v>341</v>
      </c>
      <c r="J299">
        <v>779</v>
      </c>
      <c r="K299">
        <v>28.862590401051939</v>
      </c>
      <c r="L299">
        <v>595</v>
      </c>
      <c r="M299">
        <v>6.0000000000000003E-170</v>
      </c>
      <c r="N299" t="s">
        <v>1103</v>
      </c>
      <c r="O299">
        <v>91</v>
      </c>
      <c r="P299" t="s">
        <v>364</v>
      </c>
      <c r="Q299">
        <v>0</v>
      </c>
      <c r="R299" t="s">
        <v>39</v>
      </c>
      <c r="S299" t="s">
        <v>39</v>
      </c>
      <c r="T299" t="s">
        <v>124</v>
      </c>
      <c r="U299" t="s">
        <v>125</v>
      </c>
      <c r="V299" t="s">
        <v>126</v>
      </c>
      <c r="W299" t="s">
        <v>127</v>
      </c>
      <c r="X299" t="s">
        <v>97</v>
      </c>
      <c r="Y299" t="s">
        <v>98</v>
      </c>
      <c r="Z299" t="s">
        <v>79</v>
      </c>
      <c r="AB299" t="s">
        <v>47</v>
      </c>
    </row>
    <row r="300" spans="1:28" x14ac:dyDescent="0.3">
      <c r="A300" t="s">
        <v>1104</v>
      </c>
      <c r="B300">
        <v>439</v>
      </c>
      <c r="C300">
        <v>1</v>
      </c>
      <c r="D300">
        <v>439</v>
      </c>
      <c r="E300">
        <v>100</v>
      </c>
      <c r="F300" t="s">
        <v>289</v>
      </c>
      <c r="G300" t="str">
        <f>HYPERLINK("http://www.ncbi.nlm.nih.gov/sites/entrez?db=nuccore&amp;cmd=search&amp;term=NR_147396.1", "NR_147396.1")</f>
        <v>NR_147396.1</v>
      </c>
      <c r="H300">
        <v>1453</v>
      </c>
      <c r="I300">
        <v>328</v>
      </c>
      <c r="J300">
        <v>766</v>
      </c>
      <c r="K300">
        <v>30.213351686166551</v>
      </c>
      <c r="L300">
        <v>678</v>
      </c>
      <c r="M300">
        <v>0</v>
      </c>
      <c r="N300" t="s">
        <v>565</v>
      </c>
      <c r="O300">
        <v>94</v>
      </c>
      <c r="P300" t="s">
        <v>356</v>
      </c>
      <c r="Q300">
        <v>0</v>
      </c>
      <c r="R300" t="s">
        <v>39</v>
      </c>
      <c r="S300" t="s">
        <v>39</v>
      </c>
      <c r="T300" t="s">
        <v>291</v>
      </c>
      <c r="U300" t="s">
        <v>292</v>
      </c>
      <c r="V300" t="s">
        <v>134</v>
      </c>
      <c r="W300" t="s">
        <v>96</v>
      </c>
      <c r="X300" t="s">
        <v>97</v>
      </c>
      <c r="Y300" t="s">
        <v>98</v>
      </c>
      <c r="Z300" t="s">
        <v>79</v>
      </c>
      <c r="AB300" t="s">
        <v>47</v>
      </c>
    </row>
    <row r="301" spans="1:28" x14ac:dyDescent="0.3">
      <c r="A301" t="s">
        <v>1105</v>
      </c>
      <c r="B301">
        <v>439</v>
      </c>
      <c r="C301">
        <v>1</v>
      </c>
      <c r="D301">
        <v>439</v>
      </c>
      <c r="E301">
        <v>100</v>
      </c>
      <c r="F301" t="s">
        <v>1106</v>
      </c>
      <c r="G301" t="str">
        <f>HYPERLINK("http://www.ncbi.nlm.nih.gov/sites/entrez?db=nuccore&amp;cmd=search&amp;term=NR_148578.1", "NR_148578.1")</f>
        <v>NR_148578.1</v>
      </c>
      <c r="H301">
        <v>1408</v>
      </c>
      <c r="I301">
        <v>286</v>
      </c>
      <c r="J301">
        <v>725</v>
      </c>
      <c r="K301">
        <v>31.25</v>
      </c>
      <c r="L301">
        <v>645</v>
      </c>
      <c r="M301">
        <v>0</v>
      </c>
      <c r="N301" t="s">
        <v>1107</v>
      </c>
      <c r="O301">
        <v>93</v>
      </c>
      <c r="P301" t="s">
        <v>1108</v>
      </c>
      <c r="Q301">
        <v>1</v>
      </c>
      <c r="R301" t="s">
        <v>39</v>
      </c>
      <c r="S301" t="s">
        <v>39</v>
      </c>
      <c r="T301" t="s">
        <v>1109</v>
      </c>
      <c r="U301" t="s">
        <v>1110</v>
      </c>
      <c r="V301" t="s">
        <v>1111</v>
      </c>
      <c r="W301" t="s">
        <v>1112</v>
      </c>
      <c r="X301" t="s">
        <v>44</v>
      </c>
      <c r="Y301" t="s">
        <v>45</v>
      </c>
      <c r="Z301" t="s">
        <v>46</v>
      </c>
      <c r="AB301" t="s">
        <v>47</v>
      </c>
    </row>
    <row r="302" spans="1:28" x14ac:dyDescent="0.3">
      <c r="A302" t="s">
        <v>1113</v>
      </c>
      <c r="B302">
        <v>439</v>
      </c>
      <c r="C302">
        <v>1</v>
      </c>
      <c r="D302">
        <v>439</v>
      </c>
      <c r="E302">
        <v>100</v>
      </c>
      <c r="F302" t="s">
        <v>81</v>
      </c>
      <c r="G302" t="str">
        <f>HYPERLINK("http://www.ncbi.nlm.nih.gov/sites/entrez?db=nuccore&amp;cmd=search&amp;term=NR_074515.1", "NR_074515.1")</f>
        <v>NR_074515.1</v>
      </c>
      <c r="H302">
        <v>1510</v>
      </c>
      <c r="I302">
        <v>350</v>
      </c>
      <c r="J302">
        <v>788</v>
      </c>
      <c r="K302">
        <v>29.07284768211921</v>
      </c>
      <c r="L302">
        <v>512</v>
      </c>
      <c r="M302">
        <v>5.9999999999999998E-145</v>
      </c>
      <c r="N302" t="s">
        <v>1114</v>
      </c>
      <c r="O302">
        <v>87</v>
      </c>
      <c r="P302" t="s">
        <v>356</v>
      </c>
      <c r="Q302">
        <v>0</v>
      </c>
      <c r="R302" t="s">
        <v>39</v>
      </c>
      <c r="S302" t="s">
        <v>39</v>
      </c>
      <c r="T302" t="s">
        <v>82</v>
      </c>
      <c r="U302" t="s">
        <v>83</v>
      </c>
      <c r="V302" t="s">
        <v>84</v>
      </c>
      <c r="W302" t="s">
        <v>85</v>
      </c>
      <c r="X302" t="s">
        <v>86</v>
      </c>
      <c r="Y302" t="s">
        <v>87</v>
      </c>
      <c r="Z302" t="s">
        <v>88</v>
      </c>
      <c r="AB302" t="s">
        <v>47</v>
      </c>
    </row>
    <row r="303" spans="1:28" x14ac:dyDescent="0.3">
      <c r="A303" t="s">
        <v>1115</v>
      </c>
      <c r="B303">
        <v>439</v>
      </c>
      <c r="C303">
        <v>1</v>
      </c>
      <c r="D303">
        <v>439</v>
      </c>
      <c r="E303">
        <v>100</v>
      </c>
      <c r="F303" t="s">
        <v>255</v>
      </c>
      <c r="G303" t="str">
        <f>HYPERLINK("http://www.ncbi.nlm.nih.gov/sites/entrez?db=nuccore&amp;cmd=search&amp;term=NR_118675.1", "NR_118675.1")</f>
        <v>NR_118675.1</v>
      </c>
      <c r="H303">
        <v>1453</v>
      </c>
      <c r="I303">
        <v>339</v>
      </c>
      <c r="J303">
        <v>777</v>
      </c>
      <c r="K303">
        <v>30.213351686166551</v>
      </c>
      <c r="L303">
        <v>652</v>
      </c>
      <c r="M303">
        <v>0</v>
      </c>
      <c r="N303" t="s">
        <v>439</v>
      </c>
      <c r="O303">
        <v>93</v>
      </c>
      <c r="P303" t="s">
        <v>356</v>
      </c>
      <c r="Q303">
        <v>0</v>
      </c>
      <c r="R303" t="s">
        <v>39</v>
      </c>
      <c r="S303" t="s">
        <v>39</v>
      </c>
      <c r="T303" t="s">
        <v>257</v>
      </c>
      <c r="U303" t="s">
        <v>258</v>
      </c>
      <c r="W303" t="s">
        <v>106</v>
      </c>
      <c r="X303" t="s">
        <v>97</v>
      </c>
      <c r="Y303" t="s">
        <v>98</v>
      </c>
      <c r="Z303" t="s">
        <v>79</v>
      </c>
      <c r="AB303" t="s">
        <v>47</v>
      </c>
    </row>
    <row r="304" spans="1:28" x14ac:dyDescent="0.3">
      <c r="A304" t="s">
        <v>1116</v>
      </c>
      <c r="B304">
        <v>439</v>
      </c>
      <c r="C304">
        <v>1</v>
      </c>
      <c r="D304">
        <v>439</v>
      </c>
      <c r="E304">
        <v>100</v>
      </c>
      <c r="F304" t="s">
        <v>1117</v>
      </c>
      <c r="G304" t="str">
        <f>HYPERLINK("http://www.ncbi.nlm.nih.gov/sites/entrez?db=nuccore&amp;cmd=search&amp;term=NR_113027.1", "NR_113027.1")</f>
        <v>NR_113027.1</v>
      </c>
      <c r="H304">
        <v>1470</v>
      </c>
      <c r="I304">
        <v>329</v>
      </c>
      <c r="J304">
        <v>767</v>
      </c>
      <c r="K304">
        <v>29.863945578231299</v>
      </c>
      <c r="L304">
        <v>800</v>
      </c>
      <c r="M304">
        <v>0</v>
      </c>
      <c r="N304" t="s">
        <v>409</v>
      </c>
      <c r="O304">
        <v>99</v>
      </c>
      <c r="P304" t="s">
        <v>356</v>
      </c>
      <c r="Q304">
        <v>0</v>
      </c>
      <c r="R304" t="s">
        <v>39</v>
      </c>
      <c r="S304" t="s">
        <v>39</v>
      </c>
      <c r="T304" t="s">
        <v>1118</v>
      </c>
      <c r="U304" t="s">
        <v>1119</v>
      </c>
      <c r="V304" t="s">
        <v>314</v>
      </c>
      <c r="W304" t="s">
        <v>163</v>
      </c>
      <c r="X304" t="s">
        <v>97</v>
      </c>
      <c r="Y304" t="s">
        <v>98</v>
      </c>
      <c r="Z304" t="s">
        <v>79</v>
      </c>
      <c r="AB304" t="s">
        <v>47</v>
      </c>
    </row>
    <row r="305" spans="1:29" x14ac:dyDescent="0.3">
      <c r="A305" t="s">
        <v>1120</v>
      </c>
      <c r="B305">
        <v>439</v>
      </c>
      <c r="C305">
        <v>1</v>
      </c>
      <c r="D305">
        <v>439</v>
      </c>
      <c r="E305">
        <v>100</v>
      </c>
      <c r="F305" t="s">
        <v>90</v>
      </c>
      <c r="G305" t="str">
        <f>HYPERLINK("http://www.ncbi.nlm.nih.gov/sites/entrez?db=nuccore&amp;cmd=search&amp;term=NR_156081.1", "NR_156081.1")</f>
        <v>NR_156081.1</v>
      </c>
      <c r="H305">
        <v>1411</v>
      </c>
      <c r="I305">
        <v>336</v>
      </c>
      <c r="J305">
        <v>774</v>
      </c>
      <c r="K305">
        <v>31.112686038270731</v>
      </c>
      <c r="L305">
        <v>728</v>
      </c>
      <c r="M305">
        <v>0</v>
      </c>
      <c r="N305" t="s">
        <v>638</v>
      </c>
      <c r="O305">
        <v>96</v>
      </c>
      <c r="P305" t="s">
        <v>356</v>
      </c>
      <c r="Q305">
        <v>0</v>
      </c>
      <c r="R305" t="s">
        <v>39</v>
      </c>
      <c r="S305" t="s">
        <v>39</v>
      </c>
      <c r="T305" t="s">
        <v>93</v>
      </c>
      <c r="U305" t="s">
        <v>94</v>
      </c>
      <c r="V305" t="s">
        <v>95</v>
      </c>
      <c r="W305" t="s">
        <v>96</v>
      </c>
      <c r="X305" t="s">
        <v>97</v>
      </c>
      <c r="Y305" t="s">
        <v>98</v>
      </c>
      <c r="Z305" t="s">
        <v>79</v>
      </c>
      <c r="AB305" t="s">
        <v>47</v>
      </c>
    </row>
    <row r="306" spans="1:29" x14ac:dyDescent="0.3">
      <c r="A306" t="s">
        <v>1121</v>
      </c>
      <c r="B306">
        <v>439</v>
      </c>
      <c r="C306">
        <v>163</v>
      </c>
      <c r="D306">
        <v>439</v>
      </c>
      <c r="E306">
        <v>63.097949886104793</v>
      </c>
      <c r="F306" t="s">
        <v>60</v>
      </c>
      <c r="G306" t="str">
        <f>HYPERLINK("http://www.ncbi.nlm.nih.gov/sites/entrez?db=nuccore&amp;cmd=search&amp;term=NR_074436.1", "NR_074436.1")</f>
        <v>NR_074436.1</v>
      </c>
      <c r="H306">
        <v>1505</v>
      </c>
      <c r="I306">
        <v>464</v>
      </c>
      <c r="J306">
        <v>740</v>
      </c>
      <c r="K306">
        <v>18.40531561461794</v>
      </c>
      <c r="L306">
        <v>501</v>
      </c>
      <c r="M306">
        <v>1E-141</v>
      </c>
      <c r="N306" t="s">
        <v>1122</v>
      </c>
      <c r="O306">
        <v>99</v>
      </c>
      <c r="P306" t="s">
        <v>1123</v>
      </c>
      <c r="Q306">
        <v>0</v>
      </c>
      <c r="R306" t="s">
        <v>39</v>
      </c>
      <c r="S306" t="s">
        <v>39</v>
      </c>
      <c r="T306" t="s">
        <v>562</v>
      </c>
      <c r="AC306" t="s">
        <v>563</v>
      </c>
    </row>
    <row r="307" spans="1:29" x14ac:dyDescent="0.3">
      <c r="A307" t="s">
        <v>1124</v>
      </c>
      <c r="B307">
        <v>439</v>
      </c>
      <c r="C307">
        <v>1</v>
      </c>
      <c r="D307">
        <v>439</v>
      </c>
      <c r="E307">
        <v>100</v>
      </c>
      <c r="F307" t="s">
        <v>289</v>
      </c>
      <c r="G307" t="str">
        <f>HYPERLINK("http://www.ncbi.nlm.nih.gov/sites/entrez?db=nuccore&amp;cmd=search&amp;term=NR_147396.1", "NR_147396.1")</f>
        <v>NR_147396.1</v>
      </c>
      <c r="H307">
        <v>1453</v>
      </c>
      <c r="I307">
        <v>328</v>
      </c>
      <c r="J307">
        <v>766</v>
      </c>
      <c r="K307">
        <v>30.213351686166551</v>
      </c>
      <c r="L307">
        <v>678</v>
      </c>
      <c r="M307">
        <v>0</v>
      </c>
      <c r="N307" t="s">
        <v>556</v>
      </c>
      <c r="O307">
        <v>94</v>
      </c>
      <c r="P307" t="s">
        <v>364</v>
      </c>
      <c r="Q307">
        <v>0</v>
      </c>
      <c r="R307" t="s">
        <v>39</v>
      </c>
      <c r="S307" t="s">
        <v>39</v>
      </c>
      <c r="T307" t="s">
        <v>291</v>
      </c>
      <c r="U307" t="s">
        <v>292</v>
      </c>
      <c r="V307" t="s">
        <v>134</v>
      </c>
      <c r="W307" t="s">
        <v>96</v>
      </c>
      <c r="X307" t="s">
        <v>97</v>
      </c>
      <c r="Y307" t="s">
        <v>98</v>
      </c>
      <c r="Z307" t="s">
        <v>79</v>
      </c>
      <c r="AB307" t="s">
        <v>47</v>
      </c>
    </row>
    <row r="308" spans="1:29" x14ac:dyDescent="0.3">
      <c r="A308" t="s">
        <v>1125</v>
      </c>
      <c r="B308">
        <v>439</v>
      </c>
      <c r="C308">
        <v>1</v>
      </c>
      <c r="D308">
        <v>434</v>
      </c>
      <c r="E308">
        <v>98.861047835990888</v>
      </c>
      <c r="F308" t="s">
        <v>299</v>
      </c>
      <c r="G308" t="str">
        <f>HYPERLINK("http://www.ncbi.nlm.nih.gov/sites/entrez?db=nuccore&amp;cmd=search&amp;term=NR_042200.1", "NR_042200.1")</f>
        <v>NR_042200.1</v>
      </c>
      <c r="H308">
        <v>1468</v>
      </c>
      <c r="I308">
        <v>318</v>
      </c>
      <c r="J308">
        <v>749</v>
      </c>
      <c r="K308">
        <v>29.427792915531342</v>
      </c>
      <c r="L308">
        <v>695</v>
      </c>
      <c r="M308">
        <v>0</v>
      </c>
      <c r="N308" t="s">
        <v>538</v>
      </c>
      <c r="O308">
        <v>95</v>
      </c>
      <c r="P308" t="s">
        <v>818</v>
      </c>
      <c r="Q308">
        <v>0</v>
      </c>
      <c r="R308" t="s">
        <v>39</v>
      </c>
      <c r="S308" t="s">
        <v>39</v>
      </c>
      <c r="T308" t="s">
        <v>301</v>
      </c>
      <c r="U308" t="s">
        <v>302</v>
      </c>
      <c r="V308" t="s">
        <v>134</v>
      </c>
      <c r="W308" t="s">
        <v>96</v>
      </c>
      <c r="X308" t="s">
        <v>97</v>
      </c>
      <c r="Y308" t="s">
        <v>98</v>
      </c>
      <c r="Z308" t="s">
        <v>79</v>
      </c>
      <c r="AB308" t="s">
        <v>47</v>
      </c>
    </row>
    <row r="309" spans="1:29" x14ac:dyDescent="0.3">
      <c r="A309" t="s">
        <v>1126</v>
      </c>
      <c r="B309">
        <v>439</v>
      </c>
      <c r="C309">
        <v>1</v>
      </c>
      <c r="D309">
        <v>439</v>
      </c>
      <c r="E309">
        <v>100</v>
      </c>
      <c r="F309" t="s">
        <v>1127</v>
      </c>
      <c r="G309" t="str">
        <f>HYPERLINK("http://www.ncbi.nlm.nih.gov/sites/entrez?db=nuccore&amp;cmd=search&amp;term=NR_074652.1", "NR_074652.1")</f>
        <v>NR_074652.1</v>
      </c>
      <c r="H309">
        <v>1523</v>
      </c>
      <c r="I309">
        <v>347</v>
      </c>
      <c r="J309">
        <v>783</v>
      </c>
      <c r="K309">
        <v>28.693368351936961</v>
      </c>
      <c r="L309">
        <v>588</v>
      </c>
      <c r="M309">
        <v>1E-167</v>
      </c>
      <c r="N309" t="s">
        <v>724</v>
      </c>
      <c r="O309">
        <v>90</v>
      </c>
      <c r="P309" t="s">
        <v>557</v>
      </c>
      <c r="Q309">
        <v>0</v>
      </c>
      <c r="R309" t="s">
        <v>39</v>
      </c>
      <c r="S309" t="s">
        <v>39</v>
      </c>
      <c r="T309" t="s">
        <v>1128</v>
      </c>
      <c r="U309" t="s">
        <v>1129</v>
      </c>
      <c r="V309" t="s">
        <v>134</v>
      </c>
      <c r="W309" t="s">
        <v>96</v>
      </c>
      <c r="X309" t="s">
        <v>97</v>
      </c>
      <c r="Y309" t="s">
        <v>98</v>
      </c>
      <c r="Z309" t="s">
        <v>79</v>
      </c>
      <c r="AB309" t="s">
        <v>47</v>
      </c>
    </row>
    <row r="310" spans="1:29" x14ac:dyDescent="0.3">
      <c r="A310" t="s">
        <v>1130</v>
      </c>
      <c r="B310">
        <v>439</v>
      </c>
      <c r="C310">
        <v>1</v>
      </c>
      <c r="D310">
        <v>439</v>
      </c>
      <c r="E310">
        <v>100</v>
      </c>
      <c r="F310" t="s">
        <v>205</v>
      </c>
      <c r="G310" t="str">
        <f>HYPERLINK("http://www.ncbi.nlm.nih.gov/sites/entrez?db=nuccore&amp;cmd=search&amp;term=NR_118419.1", "NR_118419.1")</f>
        <v>NR_118419.1</v>
      </c>
      <c r="H310">
        <v>1464</v>
      </c>
      <c r="I310">
        <v>320</v>
      </c>
      <c r="J310">
        <v>757</v>
      </c>
      <c r="K310">
        <v>29.918032786885249</v>
      </c>
      <c r="L310">
        <v>649</v>
      </c>
      <c r="M310">
        <v>0</v>
      </c>
      <c r="N310" t="s">
        <v>1131</v>
      </c>
      <c r="O310">
        <v>93</v>
      </c>
      <c r="P310" t="s">
        <v>653</v>
      </c>
      <c r="Q310">
        <v>1</v>
      </c>
      <c r="R310" t="s">
        <v>39</v>
      </c>
      <c r="S310" t="s">
        <v>39</v>
      </c>
      <c r="T310" t="s">
        <v>206</v>
      </c>
      <c r="U310" t="s">
        <v>207</v>
      </c>
      <c r="V310" t="s">
        <v>208</v>
      </c>
      <c r="W310" t="s">
        <v>209</v>
      </c>
      <c r="X310" t="s">
        <v>210</v>
      </c>
      <c r="Y310" t="s">
        <v>78</v>
      </c>
      <c r="Z310" t="s">
        <v>79</v>
      </c>
      <c r="AB310" t="s">
        <v>47</v>
      </c>
    </row>
    <row r="311" spans="1:29" x14ac:dyDescent="0.3">
      <c r="A311" t="s">
        <v>1132</v>
      </c>
      <c r="B311">
        <v>439</v>
      </c>
      <c r="C311">
        <v>1</v>
      </c>
      <c r="D311">
        <v>439</v>
      </c>
      <c r="E311">
        <v>100</v>
      </c>
      <c r="F311" t="s">
        <v>260</v>
      </c>
      <c r="G311" t="str">
        <f>HYPERLINK("http://www.ncbi.nlm.nih.gov/sites/entrez?db=nuccore&amp;cmd=search&amp;term=NR_144731.1", "NR_144731.1")</f>
        <v>NR_144731.1</v>
      </c>
      <c r="H311">
        <v>1495</v>
      </c>
      <c r="I311">
        <v>347</v>
      </c>
      <c r="J311">
        <v>767</v>
      </c>
      <c r="K311">
        <v>28.16053511705686</v>
      </c>
      <c r="L311">
        <v>562</v>
      </c>
      <c r="M311">
        <v>5.9999999999999999E-160</v>
      </c>
      <c r="N311" t="s">
        <v>828</v>
      </c>
      <c r="O311">
        <v>90</v>
      </c>
      <c r="P311" t="s">
        <v>946</v>
      </c>
      <c r="Q311">
        <v>4</v>
      </c>
      <c r="R311" t="s">
        <v>39</v>
      </c>
      <c r="S311" t="s">
        <v>39</v>
      </c>
      <c r="T311" t="s">
        <v>261</v>
      </c>
      <c r="U311" t="s">
        <v>262</v>
      </c>
      <c r="V311" t="s">
        <v>263</v>
      </c>
      <c r="W311" t="s">
        <v>96</v>
      </c>
      <c r="X311" t="s">
        <v>97</v>
      </c>
      <c r="Y311" t="s">
        <v>98</v>
      </c>
      <c r="Z311" t="s">
        <v>79</v>
      </c>
      <c r="AB311" t="s">
        <v>47</v>
      </c>
    </row>
    <row r="312" spans="1:29" x14ac:dyDescent="0.3">
      <c r="A312" t="s">
        <v>1133</v>
      </c>
      <c r="B312">
        <v>439</v>
      </c>
      <c r="C312">
        <v>1</v>
      </c>
      <c r="D312">
        <v>439</v>
      </c>
      <c r="E312">
        <v>100</v>
      </c>
      <c r="F312" t="s">
        <v>1134</v>
      </c>
      <c r="G312" t="str">
        <f>HYPERLINK("http://www.ncbi.nlm.nih.gov/sites/entrez?db=nuccore&amp;cmd=search&amp;term=NR_125593.1", "NR_125593.1")</f>
        <v>NR_125593.1</v>
      </c>
      <c r="H312">
        <v>1499</v>
      </c>
      <c r="I312">
        <v>338</v>
      </c>
      <c r="J312">
        <v>775</v>
      </c>
      <c r="K312">
        <v>29.21947965310207</v>
      </c>
      <c r="L312">
        <v>366</v>
      </c>
      <c r="M312">
        <v>5.0000000000000001E-101</v>
      </c>
      <c r="N312" t="s">
        <v>1135</v>
      </c>
      <c r="O312">
        <v>81</v>
      </c>
      <c r="P312" t="s">
        <v>653</v>
      </c>
      <c r="Q312">
        <v>1</v>
      </c>
      <c r="R312" t="s">
        <v>39</v>
      </c>
      <c r="S312" t="s">
        <v>39</v>
      </c>
      <c r="T312" t="s">
        <v>562</v>
      </c>
      <c r="AC312" t="s">
        <v>563</v>
      </c>
    </row>
    <row r="313" spans="1:29" x14ac:dyDescent="0.3">
      <c r="A313" t="s">
        <v>1136</v>
      </c>
      <c r="B313">
        <v>439</v>
      </c>
      <c r="C313">
        <v>1</v>
      </c>
      <c r="D313">
        <v>439</v>
      </c>
      <c r="E313">
        <v>100</v>
      </c>
      <c r="F313" t="s">
        <v>385</v>
      </c>
      <c r="G313" t="str">
        <f>HYPERLINK("http://www.ncbi.nlm.nih.gov/sites/entrez?db=nuccore&amp;cmd=search&amp;term=NR_117905.1", "NR_117905.1")</f>
        <v>NR_117905.1</v>
      </c>
      <c r="H313">
        <v>1376</v>
      </c>
      <c r="I313">
        <v>286</v>
      </c>
      <c r="J313">
        <v>723</v>
      </c>
      <c r="K313">
        <v>31.831395348837209</v>
      </c>
      <c r="L313">
        <v>643</v>
      </c>
      <c r="M313">
        <v>0</v>
      </c>
      <c r="N313" t="s">
        <v>439</v>
      </c>
      <c r="O313">
        <v>93</v>
      </c>
      <c r="P313" t="s">
        <v>615</v>
      </c>
      <c r="Q313">
        <v>0</v>
      </c>
      <c r="R313" t="s">
        <v>39</v>
      </c>
      <c r="S313" t="s">
        <v>39</v>
      </c>
      <c r="T313" t="s">
        <v>387</v>
      </c>
      <c r="U313" t="s">
        <v>388</v>
      </c>
      <c r="V313" t="s">
        <v>389</v>
      </c>
      <c r="W313" t="s">
        <v>96</v>
      </c>
      <c r="X313" t="s">
        <v>97</v>
      </c>
      <c r="Y313" t="s">
        <v>98</v>
      </c>
      <c r="Z313" t="s">
        <v>79</v>
      </c>
      <c r="AB313" t="s">
        <v>47</v>
      </c>
    </row>
    <row r="314" spans="1:29" x14ac:dyDescent="0.3">
      <c r="A314" t="s">
        <v>1137</v>
      </c>
      <c r="B314">
        <v>439</v>
      </c>
      <c r="C314">
        <v>140</v>
      </c>
      <c r="D314">
        <v>439</v>
      </c>
      <c r="E314">
        <v>68.337129840546694</v>
      </c>
      <c r="F314" t="s">
        <v>1017</v>
      </c>
      <c r="G314" t="str">
        <f>HYPERLINK("http://www.ncbi.nlm.nih.gov/sites/entrez?db=nuccore&amp;cmd=search&amp;term=NR_133762.1", "NR_133762.1")</f>
        <v>NR_133762.1</v>
      </c>
      <c r="H314">
        <v>1409</v>
      </c>
      <c r="I314">
        <v>415</v>
      </c>
      <c r="J314">
        <v>714</v>
      </c>
      <c r="K314">
        <v>21.291696238467001</v>
      </c>
      <c r="L314">
        <v>460</v>
      </c>
      <c r="M314">
        <v>1.9999999999999999E-129</v>
      </c>
      <c r="N314" t="s">
        <v>1138</v>
      </c>
      <c r="O314">
        <v>94</v>
      </c>
      <c r="P314" t="s">
        <v>836</v>
      </c>
      <c r="Q314">
        <v>0</v>
      </c>
      <c r="R314" t="s">
        <v>39</v>
      </c>
      <c r="S314" t="s">
        <v>39</v>
      </c>
      <c r="T314" t="s">
        <v>562</v>
      </c>
      <c r="AC314" t="s">
        <v>563</v>
      </c>
    </row>
    <row r="315" spans="1:29" x14ac:dyDescent="0.3">
      <c r="A315" t="s">
        <v>1139</v>
      </c>
      <c r="B315">
        <v>439</v>
      </c>
      <c r="C315">
        <v>1</v>
      </c>
      <c r="D315">
        <v>435</v>
      </c>
      <c r="E315">
        <v>99.088838268792713</v>
      </c>
      <c r="F315" t="s">
        <v>957</v>
      </c>
      <c r="G315" t="str">
        <f>HYPERLINK("http://www.ncbi.nlm.nih.gov/sites/entrez?db=nuccore&amp;cmd=search&amp;term=NR_148620.1", "NR_148620.1")</f>
        <v>NR_148620.1</v>
      </c>
      <c r="H315">
        <v>1207</v>
      </c>
      <c r="I315">
        <v>195</v>
      </c>
      <c r="J315">
        <v>626</v>
      </c>
      <c r="K315">
        <v>35.791217895608938</v>
      </c>
      <c r="L315">
        <v>623</v>
      </c>
      <c r="M315">
        <v>2.9999999999999999E-178</v>
      </c>
      <c r="N315" t="s">
        <v>1140</v>
      </c>
      <c r="O315">
        <v>92</v>
      </c>
      <c r="P315" t="s">
        <v>152</v>
      </c>
      <c r="Q315">
        <v>0</v>
      </c>
      <c r="R315" t="s">
        <v>39</v>
      </c>
      <c r="S315" t="s">
        <v>39</v>
      </c>
      <c r="T315" t="s">
        <v>959</v>
      </c>
      <c r="U315" t="s">
        <v>960</v>
      </c>
      <c r="V315" t="s">
        <v>961</v>
      </c>
      <c r="W315" t="s">
        <v>96</v>
      </c>
      <c r="X315" t="s">
        <v>97</v>
      </c>
      <c r="Y315" t="s">
        <v>98</v>
      </c>
      <c r="Z315" t="s">
        <v>79</v>
      </c>
      <c r="AB315" t="s">
        <v>47</v>
      </c>
    </row>
    <row r="316" spans="1:29" x14ac:dyDescent="0.3">
      <c r="A316" t="s">
        <v>1141</v>
      </c>
      <c r="B316">
        <v>439</v>
      </c>
      <c r="C316">
        <v>139</v>
      </c>
      <c r="D316">
        <v>439</v>
      </c>
      <c r="E316">
        <v>68.56492027334852</v>
      </c>
      <c r="F316" t="s">
        <v>81</v>
      </c>
      <c r="G316" t="str">
        <f>HYPERLINK("http://www.ncbi.nlm.nih.gov/sites/entrez?db=nuccore&amp;cmd=search&amp;term=NR_074515.1", "NR_074515.1")</f>
        <v>NR_074515.1</v>
      </c>
      <c r="H316">
        <v>1510</v>
      </c>
      <c r="I316">
        <v>508</v>
      </c>
      <c r="J316">
        <v>808</v>
      </c>
      <c r="K316">
        <v>19.933774834437092</v>
      </c>
      <c r="L316">
        <v>551</v>
      </c>
      <c r="M316">
        <v>1E-156</v>
      </c>
      <c r="N316" t="s">
        <v>1142</v>
      </c>
      <c r="O316">
        <v>99</v>
      </c>
      <c r="P316" t="s">
        <v>1077</v>
      </c>
      <c r="Q316">
        <v>0</v>
      </c>
      <c r="R316" t="s">
        <v>39</v>
      </c>
      <c r="S316" t="s">
        <v>39</v>
      </c>
      <c r="T316" t="s">
        <v>562</v>
      </c>
      <c r="AC316" t="s">
        <v>563</v>
      </c>
    </row>
    <row r="317" spans="1:29" x14ac:dyDescent="0.3">
      <c r="A317" t="s">
        <v>1143</v>
      </c>
      <c r="B317">
        <v>439</v>
      </c>
      <c r="C317">
        <v>1</v>
      </c>
      <c r="D317">
        <v>439</v>
      </c>
      <c r="E317">
        <v>100</v>
      </c>
      <c r="F317" t="s">
        <v>1144</v>
      </c>
      <c r="G317" t="str">
        <f>HYPERLINK("http://www.ncbi.nlm.nih.gov/sites/entrez?db=nuccore&amp;cmd=search&amp;term=NR_114294.1", "NR_114294.1")</f>
        <v>NR_114294.1</v>
      </c>
      <c r="H317">
        <v>1455</v>
      </c>
      <c r="I317">
        <v>306</v>
      </c>
      <c r="J317">
        <v>744</v>
      </c>
      <c r="K317">
        <v>30.17182130584192</v>
      </c>
      <c r="L317">
        <v>446</v>
      </c>
      <c r="M317">
        <v>5.9999999999999998E-125</v>
      </c>
      <c r="N317" t="s">
        <v>1145</v>
      </c>
      <c r="O317">
        <v>85</v>
      </c>
      <c r="P317" t="s">
        <v>685</v>
      </c>
      <c r="Q317">
        <v>0</v>
      </c>
      <c r="R317" t="s">
        <v>39</v>
      </c>
      <c r="S317" t="s">
        <v>39</v>
      </c>
      <c r="T317" t="s">
        <v>1146</v>
      </c>
      <c r="U317" t="s">
        <v>1147</v>
      </c>
      <c r="V317" t="s">
        <v>1148</v>
      </c>
      <c r="W317" t="s">
        <v>1149</v>
      </c>
      <c r="X317" t="s">
        <v>1150</v>
      </c>
      <c r="Y317" t="s">
        <v>45</v>
      </c>
      <c r="Z317" t="s">
        <v>46</v>
      </c>
      <c r="AB317" t="s">
        <v>47</v>
      </c>
    </row>
    <row r="318" spans="1:29" x14ac:dyDescent="0.3">
      <c r="A318" t="s">
        <v>1151</v>
      </c>
      <c r="B318">
        <v>439</v>
      </c>
      <c r="C318">
        <v>1</v>
      </c>
      <c r="D318">
        <v>439</v>
      </c>
      <c r="E318">
        <v>100</v>
      </c>
      <c r="F318" t="s">
        <v>1152</v>
      </c>
      <c r="G318" t="str">
        <f>HYPERLINK("http://www.ncbi.nlm.nih.gov/sites/entrez?db=nuccore&amp;cmd=search&amp;term=NR_117719.1", "NR_117719.1")</f>
        <v>NR_117719.1</v>
      </c>
      <c r="H318">
        <v>1535</v>
      </c>
      <c r="I318">
        <v>338</v>
      </c>
      <c r="J318">
        <v>776</v>
      </c>
      <c r="K318">
        <v>28.599348534201962</v>
      </c>
      <c r="L318">
        <v>806</v>
      </c>
      <c r="M318">
        <v>0</v>
      </c>
      <c r="N318" t="s">
        <v>758</v>
      </c>
      <c r="O318">
        <v>99</v>
      </c>
      <c r="P318" t="s">
        <v>356</v>
      </c>
      <c r="Q318">
        <v>0</v>
      </c>
      <c r="R318" t="s">
        <v>39</v>
      </c>
      <c r="S318" t="s">
        <v>39</v>
      </c>
      <c r="T318" t="s">
        <v>1153</v>
      </c>
      <c r="U318" t="s">
        <v>1154</v>
      </c>
      <c r="V318" t="s">
        <v>1155</v>
      </c>
      <c r="W318" t="s">
        <v>1156</v>
      </c>
      <c r="X318" t="s">
        <v>77</v>
      </c>
      <c r="Y318" t="s">
        <v>78</v>
      </c>
      <c r="Z318" t="s">
        <v>79</v>
      </c>
      <c r="AB318" t="s">
        <v>47</v>
      </c>
    </row>
    <row r="319" spans="1:29" x14ac:dyDescent="0.3">
      <c r="A319" t="s">
        <v>1157</v>
      </c>
      <c r="B319">
        <v>439</v>
      </c>
      <c r="C319">
        <v>1</v>
      </c>
      <c r="D319">
        <v>439</v>
      </c>
      <c r="E319">
        <v>100</v>
      </c>
      <c r="F319" t="s">
        <v>1158</v>
      </c>
      <c r="G319" t="str">
        <f>HYPERLINK("http://www.ncbi.nlm.nih.gov/sites/entrez?db=nuccore&amp;cmd=search&amp;term=NR_117374.1", "NR_117374.1")</f>
        <v>NR_117374.1</v>
      </c>
      <c r="H319">
        <v>1442</v>
      </c>
      <c r="I319">
        <v>319</v>
      </c>
      <c r="J319">
        <v>757</v>
      </c>
      <c r="K319">
        <v>30.44382801664355</v>
      </c>
      <c r="L319">
        <v>767</v>
      </c>
      <c r="M319">
        <v>0</v>
      </c>
      <c r="N319" t="s">
        <v>368</v>
      </c>
      <c r="O319">
        <v>98</v>
      </c>
      <c r="P319" t="s">
        <v>356</v>
      </c>
      <c r="Q319">
        <v>0</v>
      </c>
      <c r="R319" t="s">
        <v>39</v>
      </c>
      <c r="S319" t="s">
        <v>39</v>
      </c>
      <c r="T319" t="s">
        <v>1159</v>
      </c>
      <c r="U319" t="s">
        <v>1160</v>
      </c>
      <c r="V319" t="s">
        <v>1161</v>
      </c>
      <c r="W319" t="s">
        <v>1162</v>
      </c>
      <c r="X319" t="s">
        <v>1163</v>
      </c>
      <c r="Y319" t="s">
        <v>481</v>
      </c>
      <c r="Z319" t="s">
        <v>198</v>
      </c>
      <c r="AB319" t="s">
        <v>47</v>
      </c>
    </row>
    <row r="320" spans="1:29" x14ac:dyDescent="0.3">
      <c r="A320" t="s">
        <v>1164</v>
      </c>
      <c r="B320">
        <v>439</v>
      </c>
      <c r="C320">
        <v>1</v>
      </c>
      <c r="D320">
        <v>439</v>
      </c>
      <c r="E320">
        <v>100</v>
      </c>
      <c r="F320" t="s">
        <v>90</v>
      </c>
      <c r="G320" t="str">
        <f>HYPERLINK("http://www.ncbi.nlm.nih.gov/sites/entrez?db=nuccore&amp;cmd=search&amp;term=NR_156081.1", "NR_156081.1")</f>
        <v>NR_156081.1</v>
      </c>
      <c r="H320">
        <v>1411</v>
      </c>
      <c r="I320">
        <v>336</v>
      </c>
      <c r="J320">
        <v>756</v>
      </c>
      <c r="K320">
        <v>29.836995038979449</v>
      </c>
      <c r="L320">
        <v>590</v>
      </c>
      <c r="M320">
        <v>2.9999999999999999E-168</v>
      </c>
      <c r="N320" t="s">
        <v>934</v>
      </c>
      <c r="O320">
        <v>91</v>
      </c>
      <c r="P320" t="s">
        <v>727</v>
      </c>
      <c r="Q320">
        <v>4</v>
      </c>
      <c r="R320" t="s">
        <v>39</v>
      </c>
      <c r="S320" t="s">
        <v>39</v>
      </c>
      <c r="T320" t="s">
        <v>93</v>
      </c>
      <c r="U320" t="s">
        <v>94</v>
      </c>
      <c r="V320" t="s">
        <v>95</v>
      </c>
      <c r="W320" t="s">
        <v>96</v>
      </c>
      <c r="X320" t="s">
        <v>97</v>
      </c>
      <c r="Y320" t="s">
        <v>98</v>
      </c>
      <c r="Z320" t="s">
        <v>79</v>
      </c>
      <c r="AB320" t="s">
        <v>47</v>
      </c>
    </row>
    <row r="321" spans="1:29" x14ac:dyDescent="0.3">
      <c r="A321" t="s">
        <v>1165</v>
      </c>
      <c r="B321">
        <v>439</v>
      </c>
      <c r="C321">
        <v>1</v>
      </c>
      <c r="D321">
        <v>439</v>
      </c>
      <c r="E321">
        <v>100</v>
      </c>
      <c r="F321" t="s">
        <v>703</v>
      </c>
      <c r="G321" t="str">
        <f>HYPERLINK("http://www.ncbi.nlm.nih.gov/sites/entrez?db=nuccore&amp;cmd=search&amp;term=NR_042953.1", "NR_042953.1")</f>
        <v>NR_042953.1</v>
      </c>
      <c r="H321">
        <v>1390</v>
      </c>
      <c r="I321">
        <v>308</v>
      </c>
      <c r="J321">
        <v>728</v>
      </c>
      <c r="K321">
        <v>30.28776978417266</v>
      </c>
      <c r="L321">
        <v>568</v>
      </c>
      <c r="M321">
        <v>1E-161</v>
      </c>
      <c r="N321" t="s">
        <v>1166</v>
      </c>
      <c r="O321">
        <v>90</v>
      </c>
      <c r="P321" t="s">
        <v>946</v>
      </c>
      <c r="Q321">
        <v>4</v>
      </c>
      <c r="R321" t="s">
        <v>39</v>
      </c>
      <c r="S321" t="s">
        <v>39</v>
      </c>
      <c r="T321" t="s">
        <v>704</v>
      </c>
      <c r="U321" t="s">
        <v>705</v>
      </c>
      <c r="V321" t="s">
        <v>706</v>
      </c>
      <c r="W321" t="s">
        <v>96</v>
      </c>
      <c r="X321" t="s">
        <v>97</v>
      </c>
      <c r="Y321" t="s">
        <v>98</v>
      </c>
      <c r="Z321" t="s">
        <v>79</v>
      </c>
      <c r="AB321" t="s">
        <v>47</v>
      </c>
    </row>
    <row r="322" spans="1:29" x14ac:dyDescent="0.3">
      <c r="A322" t="s">
        <v>1167</v>
      </c>
      <c r="B322">
        <v>439</v>
      </c>
      <c r="C322">
        <v>1</v>
      </c>
      <c r="D322">
        <v>439</v>
      </c>
      <c r="E322">
        <v>100</v>
      </c>
      <c r="F322" t="s">
        <v>158</v>
      </c>
      <c r="G322" t="str">
        <f>HYPERLINK("http://www.ncbi.nlm.nih.gov/sites/entrez?db=nuccore&amp;cmd=search&amp;term=NR_144718.1", "NR_144718.1")</f>
        <v>NR_144718.1</v>
      </c>
      <c r="H322">
        <v>1489</v>
      </c>
      <c r="I322">
        <v>326</v>
      </c>
      <c r="J322">
        <v>763</v>
      </c>
      <c r="K322">
        <v>29.415715245130961</v>
      </c>
      <c r="L322">
        <v>582</v>
      </c>
      <c r="M322">
        <v>4.0000000000000002E-166</v>
      </c>
      <c r="N322" t="s">
        <v>1013</v>
      </c>
      <c r="O322">
        <v>90</v>
      </c>
      <c r="P322" t="s">
        <v>653</v>
      </c>
      <c r="Q322">
        <v>1</v>
      </c>
      <c r="R322" t="s">
        <v>39</v>
      </c>
      <c r="S322" t="s">
        <v>39</v>
      </c>
      <c r="T322" t="s">
        <v>160</v>
      </c>
      <c r="U322" t="s">
        <v>161</v>
      </c>
      <c r="V322" t="s">
        <v>162</v>
      </c>
      <c r="W322" t="s">
        <v>163</v>
      </c>
      <c r="X322" t="s">
        <v>97</v>
      </c>
      <c r="Y322" t="s">
        <v>98</v>
      </c>
      <c r="Z322" t="s">
        <v>79</v>
      </c>
      <c r="AB322" t="s">
        <v>47</v>
      </c>
    </row>
    <row r="323" spans="1:29" x14ac:dyDescent="0.3">
      <c r="A323" t="s">
        <v>1168</v>
      </c>
      <c r="B323">
        <v>439</v>
      </c>
      <c r="C323">
        <v>115</v>
      </c>
      <c r="D323">
        <v>439</v>
      </c>
      <c r="E323">
        <v>74.031890660592254</v>
      </c>
      <c r="F323" t="s">
        <v>200</v>
      </c>
      <c r="G323" t="str">
        <f>HYPERLINK("http://www.ncbi.nlm.nih.gov/sites/entrez?db=nuccore&amp;cmd=search&amp;term=NR_119286.1", "NR_119286.1")</f>
        <v>NR_119286.1</v>
      </c>
      <c r="H323">
        <v>1489</v>
      </c>
      <c r="I323">
        <v>452</v>
      </c>
      <c r="J323">
        <v>776</v>
      </c>
      <c r="K323">
        <v>21.826729348556078</v>
      </c>
      <c r="L323">
        <v>551</v>
      </c>
      <c r="M323">
        <v>1E-156</v>
      </c>
      <c r="N323" t="s">
        <v>1169</v>
      </c>
      <c r="O323">
        <v>97</v>
      </c>
      <c r="P323" t="s">
        <v>1170</v>
      </c>
      <c r="Q323">
        <v>0</v>
      </c>
      <c r="R323" t="s">
        <v>39</v>
      </c>
      <c r="S323" t="s">
        <v>39</v>
      </c>
      <c r="T323" t="s">
        <v>562</v>
      </c>
      <c r="AC323" t="s">
        <v>563</v>
      </c>
    </row>
    <row r="324" spans="1:29" x14ac:dyDescent="0.3">
      <c r="A324" t="s">
        <v>1171</v>
      </c>
      <c r="B324">
        <v>439</v>
      </c>
      <c r="C324">
        <v>1</v>
      </c>
      <c r="D324">
        <v>439</v>
      </c>
      <c r="E324">
        <v>100</v>
      </c>
      <c r="F324" t="s">
        <v>90</v>
      </c>
      <c r="G324" t="str">
        <f>HYPERLINK("http://www.ncbi.nlm.nih.gov/sites/entrez?db=nuccore&amp;cmd=search&amp;term=NR_156080.1", "NR_156080.1")</f>
        <v>NR_156080.1</v>
      </c>
      <c r="H324">
        <v>1410</v>
      </c>
      <c r="I324">
        <v>336</v>
      </c>
      <c r="J324">
        <v>773</v>
      </c>
      <c r="K324">
        <v>31.063829787234042</v>
      </c>
      <c r="L324">
        <v>676</v>
      </c>
      <c r="M324">
        <v>0</v>
      </c>
      <c r="N324" t="s">
        <v>565</v>
      </c>
      <c r="O324">
        <v>94</v>
      </c>
      <c r="P324" t="s">
        <v>615</v>
      </c>
      <c r="Q324">
        <v>0</v>
      </c>
      <c r="R324" t="s">
        <v>39</v>
      </c>
      <c r="S324" t="s">
        <v>39</v>
      </c>
      <c r="T324" t="s">
        <v>93</v>
      </c>
      <c r="U324" t="s">
        <v>94</v>
      </c>
      <c r="V324" t="s">
        <v>95</v>
      </c>
      <c r="W324" t="s">
        <v>96</v>
      </c>
      <c r="X324" t="s">
        <v>97</v>
      </c>
      <c r="Y324" t="s">
        <v>98</v>
      </c>
      <c r="Z324" t="s">
        <v>79</v>
      </c>
      <c r="AB324" t="s">
        <v>47</v>
      </c>
    </row>
    <row r="325" spans="1:29" x14ac:dyDescent="0.3">
      <c r="A325" t="s">
        <v>1172</v>
      </c>
      <c r="B325">
        <v>439</v>
      </c>
      <c r="C325">
        <v>1</v>
      </c>
      <c r="D325">
        <v>433</v>
      </c>
      <c r="E325">
        <v>98.633257403189063</v>
      </c>
      <c r="F325" t="s">
        <v>90</v>
      </c>
      <c r="G325" t="str">
        <f>HYPERLINK("http://www.ncbi.nlm.nih.gov/sites/entrez?db=nuccore&amp;cmd=search&amp;term=NR_156081.1", "NR_156081.1")</f>
        <v>NR_156081.1</v>
      </c>
      <c r="H325">
        <v>1411</v>
      </c>
      <c r="I325">
        <v>336</v>
      </c>
      <c r="J325">
        <v>767</v>
      </c>
      <c r="K325">
        <v>30.61658398299079</v>
      </c>
      <c r="L325">
        <v>638</v>
      </c>
      <c r="M325">
        <v>0</v>
      </c>
      <c r="N325" t="s">
        <v>1173</v>
      </c>
      <c r="O325">
        <v>93</v>
      </c>
      <c r="P325" t="s">
        <v>485</v>
      </c>
      <c r="Q325">
        <v>0</v>
      </c>
      <c r="R325" t="s">
        <v>39</v>
      </c>
      <c r="S325" t="s">
        <v>39</v>
      </c>
      <c r="T325" t="s">
        <v>93</v>
      </c>
      <c r="U325" t="s">
        <v>94</v>
      </c>
      <c r="V325" t="s">
        <v>95</v>
      </c>
      <c r="W325" t="s">
        <v>96</v>
      </c>
      <c r="X325" t="s">
        <v>97</v>
      </c>
      <c r="Y325" t="s">
        <v>98</v>
      </c>
      <c r="Z325" t="s">
        <v>79</v>
      </c>
      <c r="AB325" t="s">
        <v>47</v>
      </c>
    </row>
    <row r="326" spans="1:29" x14ac:dyDescent="0.3">
      <c r="A326" t="s">
        <v>1174</v>
      </c>
      <c r="B326">
        <v>439</v>
      </c>
      <c r="C326">
        <v>1</v>
      </c>
      <c r="D326">
        <v>439</v>
      </c>
      <c r="E326">
        <v>100</v>
      </c>
      <c r="F326" t="s">
        <v>108</v>
      </c>
      <c r="G326" t="str">
        <f>HYPERLINK("http://www.ncbi.nlm.nih.gov/sites/entrez?db=nuccore&amp;cmd=search&amp;term=NR_159227.1", "NR_159227.1")</f>
        <v>NR_159227.1</v>
      </c>
      <c r="H326">
        <v>1493</v>
      </c>
      <c r="I326">
        <v>351</v>
      </c>
      <c r="J326">
        <v>789</v>
      </c>
      <c r="K326">
        <v>29.403884795713331</v>
      </c>
      <c r="L326">
        <v>728</v>
      </c>
      <c r="M326">
        <v>0</v>
      </c>
      <c r="N326" t="s">
        <v>638</v>
      </c>
      <c r="O326">
        <v>96</v>
      </c>
      <c r="P326" t="s">
        <v>356</v>
      </c>
      <c r="Q326">
        <v>0</v>
      </c>
      <c r="R326" t="s">
        <v>39</v>
      </c>
      <c r="S326" t="s">
        <v>39</v>
      </c>
      <c r="T326" t="s">
        <v>111</v>
      </c>
      <c r="U326" t="s">
        <v>112</v>
      </c>
      <c r="V326" t="s">
        <v>113</v>
      </c>
      <c r="X326" t="s">
        <v>97</v>
      </c>
      <c r="Y326" t="s">
        <v>98</v>
      </c>
      <c r="Z326" t="s">
        <v>79</v>
      </c>
      <c r="AB326" t="s">
        <v>47</v>
      </c>
    </row>
    <row r="327" spans="1:29" x14ac:dyDescent="0.3">
      <c r="A327" t="s">
        <v>1175</v>
      </c>
      <c r="B327">
        <v>439</v>
      </c>
      <c r="C327">
        <v>1</v>
      </c>
      <c r="D327">
        <v>433</v>
      </c>
      <c r="E327">
        <v>98.633257403189063</v>
      </c>
      <c r="F327" t="s">
        <v>601</v>
      </c>
      <c r="G327" t="str">
        <f>HYPERLINK("http://www.ncbi.nlm.nih.gov/sites/entrez?db=nuccore&amp;cmd=search&amp;term=NR_125677.1", "NR_125677.1")</f>
        <v>NR_125677.1</v>
      </c>
      <c r="H327">
        <v>1480</v>
      </c>
      <c r="I327">
        <v>346</v>
      </c>
      <c r="J327">
        <v>777</v>
      </c>
      <c r="K327">
        <v>29.189189189189189</v>
      </c>
      <c r="L327">
        <v>505</v>
      </c>
      <c r="M327">
        <v>1E-142</v>
      </c>
      <c r="N327" t="s">
        <v>1176</v>
      </c>
      <c r="O327">
        <v>87</v>
      </c>
      <c r="P327" t="s">
        <v>1094</v>
      </c>
      <c r="Q327">
        <v>1</v>
      </c>
      <c r="R327" t="s">
        <v>39</v>
      </c>
      <c r="S327" t="s">
        <v>39</v>
      </c>
      <c r="T327" t="s">
        <v>604</v>
      </c>
      <c r="U327" t="s">
        <v>605</v>
      </c>
      <c r="V327" t="s">
        <v>606</v>
      </c>
      <c r="W327" t="s">
        <v>607</v>
      </c>
      <c r="X327" t="s">
        <v>97</v>
      </c>
      <c r="Y327" t="s">
        <v>98</v>
      </c>
      <c r="Z327" t="s">
        <v>79</v>
      </c>
      <c r="AB327" t="s">
        <v>47</v>
      </c>
    </row>
    <row r="328" spans="1:29" x14ac:dyDescent="0.3">
      <c r="A328" t="s">
        <v>1177</v>
      </c>
      <c r="B328">
        <v>439</v>
      </c>
      <c r="C328">
        <v>1</v>
      </c>
      <c r="D328">
        <v>435</v>
      </c>
      <c r="E328">
        <v>99.088838268792713</v>
      </c>
      <c r="F328" t="s">
        <v>121</v>
      </c>
      <c r="G328" t="str">
        <f>HYPERLINK("http://www.ncbi.nlm.nih.gov/sites/entrez?db=nuccore&amp;cmd=search&amp;term=NR_074629.1", "NR_074629.1")</f>
        <v>NR_074629.1</v>
      </c>
      <c r="H328">
        <v>1521</v>
      </c>
      <c r="I328">
        <v>341</v>
      </c>
      <c r="J328">
        <v>775</v>
      </c>
      <c r="K328">
        <v>28.599605522682449</v>
      </c>
      <c r="L328">
        <v>593</v>
      </c>
      <c r="M328">
        <v>2E-169</v>
      </c>
      <c r="N328" t="s">
        <v>1178</v>
      </c>
      <c r="O328">
        <v>91</v>
      </c>
      <c r="P328" t="s">
        <v>148</v>
      </c>
      <c r="Q328">
        <v>0</v>
      </c>
      <c r="R328" t="s">
        <v>39</v>
      </c>
      <c r="S328" t="s">
        <v>39</v>
      </c>
      <c r="T328" t="s">
        <v>124</v>
      </c>
      <c r="U328" t="s">
        <v>125</v>
      </c>
      <c r="V328" t="s">
        <v>126</v>
      </c>
      <c r="W328" t="s">
        <v>127</v>
      </c>
      <c r="X328" t="s">
        <v>97</v>
      </c>
      <c r="Y328" t="s">
        <v>98</v>
      </c>
      <c r="Z328" t="s">
        <v>79</v>
      </c>
      <c r="AB328" t="s">
        <v>47</v>
      </c>
    </row>
    <row r="329" spans="1:29" x14ac:dyDescent="0.3">
      <c r="A329" t="s">
        <v>1179</v>
      </c>
      <c r="B329">
        <v>439</v>
      </c>
      <c r="C329">
        <v>1</v>
      </c>
      <c r="D329">
        <v>439</v>
      </c>
      <c r="E329">
        <v>100</v>
      </c>
      <c r="F329" t="s">
        <v>730</v>
      </c>
      <c r="G329" t="str">
        <f>HYPERLINK("http://www.ncbi.nlm.nih.gov/sites/entrez?db=nuccore&amp;cmd=search&amp;term=NR_152059.1", "NR_152059.1")</f>
        <v>NR_152059.1</v>
      </c>
      <c r="H329">
        <v>1363</v>
      </c>
      <c r="I329">
        <v>272</v>
      </c>
      <c r="J329">
        <v>712</v>
      </c>
      <c r="K329">
        <v>32.355099046221568</v>
      </c>
      <c r="L329">
        <v>686</v>
      </c>
      <c r="M329">
        <v>0</v>
      </c>
      <c r="N329" t="s">
        <v>1180</v>
      </c>
      <c r="O329">
        <v>94</v>
      </c>
      <c r="P329" t="s">
        <v>167</v>
      </c>
      <c r="Q329">
        <v>0</v>
      </c>
      <c r="R329" t="s">
        <v>39</v>
      </c>
      <c r="S329" t="s">
        <v>39</v>
      </c>
      <c r="T329" t="s">
        <v>731</v>
      </c>
      <c r="U329" t="s">
        <v>732</v>
      </c>
      <c r="V329" t="s">
        <v>733</v>
      </c>
      <c r="W329" t="s">
        <v>106</v>
      </c>
      <c r="X329" t="s">
        <v>97</v>
      </c>
      <c r="Y329" t="s">
        <v>98</v>
      </c>
      <c r="Z329" t="s">
        <v>79</v>
      </c>
      <c r="AB329" t="s">
        <v>47</v>
      </c>
    </row>
    <row r="330" spans="1:29" x14ac:dyDescent="0.3">
      <c r="A330" t="s">
        <v>1181</v>
      </c>
      <c r="B330">
        <v>439</v>
      </c>
      <c r="C330">
        <v>1</v>
      </c>
      <c r="D330">
        <v>434</v>
      </c>
      <c r="E330">
        <v>98.861047835990888</v>
      </c>
      <c r="F330" t="s">
        <v>919</v>
      </c>
      <c r="G330" t="str">
        <f>HYPERLINK("http://www.ncbi.nlm.nih.gov/sites/entrez?db=nuccore&amp;cmd=search&amp;term=NR_037068.1", "NR_037068.1")</f>
        <v>NR_037068.1</v>
      </c>
      <c r="H330">
        <v>1441</v>
      </c>
      <c r="I330">
        <v>341</v>
      </c>
      <c r="J330">
        <v>772</v>
      </c>
      <c r="K330">
        <v>29.979181124219291</v>
      </c>
      <c r="L330">
        <v>723</v>
      </c>
      <c r="M330">
        <v>0</v>
      </c>
      <c r="N330" t="s">
        <v>647</v>
      </c>
      <c r="O330">
        <v>96</v>
      </c>
      <c r="P330" t="s">
        <v>818</v>
      </c>
      <c r="Q330">
        <v>0</v>
      </c>
      <c r="R330" t="s">
        <v>39</v>
      </c>
      <c r="S330" t="s">
        <v>39</v>
      </c>
      <c r="T330" t="s">
        <v>922</v>
      </c>
      <c r="U330" t="s">
        <v>923</v>
      </c>
      <c r="V330" t="s">
        <v>134</v>
      </c>
      <c r="W330" t="s">
        <v>96</v>
      </c>
      <c r="X330" t="s">
        <v>97</v>
      </c>
      <c r="Y330" t="s">
        <v>98</v>
      </c>
      <c r="Z330" t="s">
        <v>79</v>
      </c>
      <c r="AB330" t="s">
        <v>47</v>
      </c>
    </row>
    <row r="331" spans="1:29" x14ac:dyDescent="0.3">
      <c r="A331" t="s">
        <v>1182</v>
      </c>
      <c r="B331">
        <v>439</v>
      </c>
      <c r="C331">
        <v>1</v>
      </c>
      <c r="D331">
        <v>439</v>
      </c>
      <c r="E331">
        <v>100</v>
      </c>
      <c r="F331" t="s">
        <v>265</v>
      </c>
      <c r="G331" t="str">
        <f>HYPERLINK("http://www.ncbi.nlm.nih.gov/sites/entrez?db=nuccore&amp;cmd=search&amp;term=NR_036800.1", "NR_036800.1")</f>
        <v>NR_036800.1</v>
      </c>
      <c r="H331">
        <v>1481</v>
      </c>
      <c r="I331">
        <v>326</v>
      </c>
      <c r="J331">
        <v>764</v>
      </c>
      <c r="K331">
        <v>29.642133693450369</v>
      </c>
      <c r="L331">
        <v>728</v>
      </c>
      <c r="M331">
        <v>0</v>
      </c>
      <c r="N331" t="s">
        <v>156</v>
      </c>
      <c r="O331">
        <v>96</v>
      </c>
      <c r="P331" t="s">
        <v>364</v>
      </c>
      <c r="Q331">
        <v>0</v>
      </c>
      <c r="R331" t="s">
        <v>39</v>
      </c>
      <c r="S331" t="s">
        <v>39</v>
      </c>
      <c r="T331" t="s">
        <v>267</v>
      </c>
      <c r="U331" t="s">
        <v>268</v>
      </c>
      <c r="V331" t="s">
        <v>269</v>
      </c>
      <c r="W331" t="s">
        <v>96</v>
      </c>
      <c r="X331" t="s">
        <v>97</v>
      </c>
      <c r="Y331" t="s">
        <v>98</v>
      </c>
      <c r="Z331" t="s">
        <v>79</v>
      </c>
      <c r="AB331" t="s">
        <v>47</v>
      </c>
    </row>
    <row r="332" spans="1:29" x14ac:dyDescent="0.3">
      <c r="A332" t="s">
        <v>1183</v>
      </c>
      <c r="B332">
        <v>439</v>
      </c>
      <c r="C332">
        <v>1</v>
      </c>
      <c r="D332">
        <v>435</v>
      </c>
      <c r="E332">
        <v>99.088838268792713</v>
      </c>
      <c r="F332" t="s">
        <v>255</v>
      </c>
      <c r="G332" t="str">
        <f>HYPERLINK("http://www.ncbi.nlm.nih.gov/sites/entrez?db=nuccore&amp;cmd=search&amp;term=NR_118675.1", "NR_118675.1")</f>
        <v>NR_118675.1</v>
      </c>
      <c r="H332">
        <v>1453</v>
      </c>
      <c r="I332">
        <v>339</v>
      </c>
      <c r="J332">
        <v>770</v>
      </c>
      <c r="K332">
        <v>29.731589814177561</v>
      </c>
      <c r="L332">
        <v>597</v>
      </c>
      <c r="M332">
        <v>2E-170</v>
      </c>
      <c r="N332" t="s">
        <v>1184</v>
      </c>
      <c r="O332">
        <v>91</v>
      </c>
      <c r="P332" t="s">
        <v>152</v>
      </c>
      <c r="Q332">
        <v>0</v>
      </c>
      <c r="R332" t="s">
        <v>39</v>
      </c>
      <c r="S332" t="s">
        <v>39</v>
      </c>
      <c r="T332" t="s">
        <v>257</v>
      </c>
      <c r="U332" t="s">
        <v>258</v>
      </c>
      <c r="W332" t="s">
        <v>106</v>
      </c>
      <c r="X332" t="s">
        <v>97</v>
      </c>
      <c r="Y332" t="s">
        <v>98</v>
      </c>
      <c r="Z332" t="s">
        <v>79</v>
      </c>
      <c r="AB332" t="s">
        <v>47</v>
      </c>
    </row>
    <row r="333" spans="1:29" x14ac:dyDescent="0.3">
      <c r="A333" t="s">
        <v>1185</v>
      </c>
      <c r="B333">
        <v>439</v>
      </c>
      <c r="C333">
        <v>1</v>
      </c>
      <c r="D333">
        <v>439</v>
      </c>
      <c r="E333">
        <v>100</v>
      </c>
      <c r="F333" t="s">
        <v>108</v>
      </c>
      <c r="G333" t="str">
        <f>HYPERLINK("http://www.ncbi.nlm.nih.gov/sites/entrez?db=nuccore&amp;cmd=search&amp;term=NR_159227.1", "NR_159227.1")</f>
        <v>NR_159227.1</v>
      </c>
      <c r="H333">
        <v>1493</v>
      </c>
      <c r="I333">
        <v>351</v>
      </c>
      <c r="J333">
        <v>789</v>
      </c>
      <c r="K333">
        <v>29.403884795713331</v>
      </c>
      <c r="L333">
        <v>568</v>
      </c>
      <c r="M333">
        <v>1E-161</v>
      </c>
      <c r="N333" t="s">
        <v>447</v>
      </c>
      <c r="O333">
        <v>90</v>
      </c>
      <c r="P333" t="s">
        <v>495</v>
      </c>
      <c r="Q333">
        <v>1</v>
      </c>
      <c r="R333" t="s">
        <v>39</v>
      </c>
      <c r="S333" t="s">
        <v>39</v>
      </c>
      <c r="T333" t="s">
        <v>111</v>
      </c>
      <c r="U333" t="s">
        <v>112</v>
      </c>
      <c r="V333" t="s">
        <v>113</v>
      </c>
      <c r="X333" t="s">
        <v>97</v>
      </c>
      <c r="Y333" t="s">
        <v>98</v>
      </c>
      <c r="Z333" t="s">
        <v>79</v>
      </c>
      <c r="AB333" t="s">
        <v>47</v>
      </c>
    </row>
    <row r="334" spans="1:29" x14ac:dyDescent="0.3">
      <c r="A334" t="s">
        <v>1186</v>
      </c>
      <c r="B334">
        <v>439</v>
      </c>
      <c r="C334">
        <v>1</v>
      </c>
      <c r="D334">
        <v>439</v>
      </c>
      <c r="E334">
        <v>100</v>
      </c>
      <c r="F334" t="s">
        <v>1187</v>
      </c>
      <c r="G334" t="str">
        <f>HYPERLINK("http://www.ncbi.nlm.nih.gov/sites/entrez?db=nuccore&amp;cmd=search&amp;term=NR_157637.1", "NR_157637.1")</f>
        <v>NR_157637.1</v>
      </c>
      <c r="H334">
        <v>1484</v>
      </c>
      <c r="I334">
        <v>343</v>
      </c>
      <c r="J334">
        <v>781</v>
      </c>
      <c r="K334">
        <v>29.5822102425876</v>
      </c>
      <c r="L334">
        <v>806</v>
      </c>
      <c r="M334">
        <v>0</v>
      </c>
      <c r="N334" t="s">
        <v>758</v>
      </c>
      <c r="O334">
        <v>99</v>
      </c>
      <c r="P334" t="s">
        <v>356</v>
      </c>
      <c r="Q334">
        <v>0</v>
      </c>
      <c r="R334" t="s">
        <v>39</v>
      </c>
      <c r="S334" t="s">
        <v>39</v>
      </c>
      <c r="T334" t="s">
        <v>1188</v>
      </c>
      <c r="U334" t="s">
        <v>1189</v>
      </c>
      <c r="V334" t="s">
        <v>1190</v>
      </c>
      <c r="W334" t="s">
        <v>1191</v>
      </c>
      <c r="X334" t="s">
        <v>210</v>
      </c>
      <c r="Y334" t="s">
        <v>78</v>
      </c>
      <c r="Z334" t="s">
        <v>79</v>
      </c>
      <c r="AB334" t="s">
        <v>47</v>
      </c>
    </row>
    <row r="335" spans="1:29" x14ac:dyDescent="0.3">
      <c r="A335" t="s">
        <v>1192</v>
      </c>
      <c r="B335">
        <v>439</v>
      </c>
      <c r="C335">
        <v>1</v>
      </c>
      <c r="D335">
        <v>439</v>
      </c>
      <c r="E335">
        <v>100</v>
      </c>
      <c r="F335" t="s">
        <v>237</v>
      </c>
      <c r="G335" t="str">
        <f>HYPERLINK("http://www.ncbi.nlm.nih.gov/sites/entrez?db=nuccore&amp;cmd=search&amp;term=NR_144611.1", "NR_144611.1")</f>
        <v>NR_144611.1</v>
      </c>
      <c r="H335">
        <v>808</v>
      </c>
      <c r="I335">
        <v>282</v>
      </c>
      <c r="J335">
        <v>720</v>
      </c>
      <c r="K335">
        <v>54.331683168316843</v>
      </c>
      <c r="L335">
        <v>645</v>
      </c>
      <c r="M335">
        <v>0</v>
      </c>
      <c r="N335" t="s">
        <v>1193</v>
      </c>
      <c r="O335">
        <v>93</v>
      </c>
      <c r="P335" t="s">
        <v>685</v>
      </c>
      <c r="Q335">
        <v>0</v>
      </c>
      <c r="R335" t="s">
        <v>39</v>
      </c>
      <c r="S335" t="s">
        <v>39</v>
      </c>
      <c r="T335" t="s">
        <v>240</v>
      </c>
      <c r="U335" t="s">
        <v>241</v>
      </c>
      <c r="V335" t="s">
        <v>242</v>
      </c>
      <c r="X335" t="s">
        <v>97</v>
      </c>
      <c r="Y335" t="s">
        <v>98</v>
      </c>
      <c r="Z335" t="s">
        <v>79</v>
      </c>
      <c r="AB335" t="s">
        <v>47</v>
      </c>
    </row>
    <row r="336" spans="1:29" x14ac:dyDescent="0.3">
      <c r="A336" t="s">
        <v>1194</v>
      </c>
      <c r="B336">
        <v>439</v>
      </c>
      <c r="C336">
        <v>1</v>
      </c>
      <c r="D336">
        <v>439</v>
      </c>
      <c r="E336">
        <v>100</v>
      </c>
      <c r="F336" t="s">
        <v>951</v>
      </c>
      <c r="G336" t="str">
        <f>HYPERLINK("http://www.ncbi.nlm.nih.gov/sites/entrez?db=nuccore&amp;cmd=search&amp;term=NR_125464.1", "NR_125464.1")</f>
        <v>NR_125464.1</v>
      </c>
      <c r="H336">
        <v>1451</v>
      </c>
      <c r="I336">
        <v>325</v>
      </c>
      <c r="J336">
        <v>764</v>
      </c>
      <c r="K336">
        <v>30.32391454169538</v>
      </c>
      <c r="L336">
        <v>545</v>
      </c>
      <c r="M336">
        <v>5.9999999999999997E-155</v>
      </c>
      <c r="N336" t="s">
        <v>1195</v>
      </c>
      <c r="O336">
        <v>89</v>
      </c>
      <c r="P336" t="s">
        <v>192</v>
      </c>
      <c r="Q336">
        <v>0</v>
      </c>
      <c r="R336" t="s">
        <v>39</v>
      </c>
      <c r="S336" t="s">
        <v>39</v>
      </c>
      <c r="T336" t="s">
        <v>953</v>
      </c>
      <c r="U336" t="s">
        <v>954</v>
      </c>
      <c r="V336" t="s">
        <v>955</v>
      </c>
      <c r="W336" t="s">
        <v>127</v>
      </c>
      <c r="X336" t="s">
        <v>97</v>
      </c>
      <c r="Y336" t="s">
        <v>98</v>
      </c>
      <c r="Z336" t="s">
        <v>79</v>
      </c>
      <c r="AB336" t="s">
        <v>47</v>
      </c>
    </row>
    <row r="337" spans="1:29" x14ac:dyDescent="0.3">
      <c r="A337" t="s">
        <v>1196</v>
      </c>
      <c r="B337">
        <v>439</v>
      </c>
      <c r="C337">
        <v>1</v>
      </c>
      <c r="D337">
        <v>434</v>
      </c>
      <c r="E337">
        <v>98.861047835990888</v>
      </c>
      <c r="F337" t="s">
        <v>212</v>
      </c>
      <c r="G337" t="str">
        <f>HYPERLINK("http://www.ncbi.nlm.nih.gov/sites/entrez?db=nuccore&amp;cmd=search&amp;term=NR_104899.1", "NR_104899.1")</f>
        <v>NR_104899.1</v>
      </c>
      <c r="H337">
        <v>1480</v>
      </c>
      <c r="I337">
        <v>328</v>
      </c>
      <c r="J337">
        <v>759</v>
      </c>
      <c r="K337">
        <v>29.189189189189189</v>
      </c>
      <c r="L337">
        <v>673</v>
      </c>
      <c r="M337">
        <v>0</v>
      </c>
      <c r="N337" t="s">
        <v>1197</v>
      </c>
      <c r="O337">
        <v>94</v>
      </c>
      <c r="P337" t="s">
        <v>818</v>
      </c>
      <c r="Q337">
        <v>0</v>
      </c>
      <c r="R337" t="s">
        <v>39</v>
      </c>
      <c r="S337" t="s">
        <v>39</v>
      </c>
      <c r="T337" t="s">
        <v>215</v>
      </c>
      <c r="U337" t="s">
        <v>216</v>
      </c>
      <c r="V337" t="s">
        <v>84</v>
      </c>
      <c r="W337" t="s">
        <v>85</v>
      </c>
      <c r="X337" t="s">
        <v>86</v>
      </c>
      <c r="Y337" t="s">
        <v>87</v>
      </c>
      <c r="Z337" t="s">
        <v>88</v>
      </c>
      <c r="AB337" t="s">
        <v>47</v>
      </c>
    </row>
    <row r="338" spans="1:29" x14ac:dyDescent="0.3">
      <c r="A338" t="s">
        <v>1198</v>
      </c>
      <c r="B338">
        <v>439</v>
      </c>
      <c r="C338">
        <v>1</v>
      </c>
      <c r="D338">
        <v>439</v>
      </c>
      <c r="E338">
        <v>100</v>
      </c>
      <c r="F338" t="s">
        <v>1012</v>
      </c>
      <c r="G338" t="str">
        <f>HYPERLINK("http://www.ncbi.nlm.nih.gov/sites/entrez?db=nuccore&amp;cmd=search&amp;term=NR_028740.1", "NR_028740.1")</f>
        <v>NR_028740.1</v>
      </c>
      <c r="H338">
        <v>1533</v>
      </c>
      <c r="I338">
        <v>339</v>
      </c>
      <c r="J338">
        <v>779</v>
      </c>
      <c r="K338">
        <v>28.767123287671229</v>
      </c>
      <c r="L338">
        <v>652</v>
      </c>
      <c r="M338">
        <v>0</v>
      </c>
      <c r="N338" t="s">
        <v>1199</v>
      </c>
      <c r="O338">
        <v>93</v>
      </c>
      <c r="P338" t="s">
        <v>123</v>
      </c>
      <c r="Q338">
        <v>1</v>
      </c>
      <c r="R338" t="s">
        <v>39</v>
      </c>
      <c r="S338" t="s">
        <v>39</v>
      </c>
      <c r="T338" t="s">
        <v>1014</v>
      </c>
      <c r="U338" t="s">
        <v>1015</v>
      </c>
      <c r="V338" t="s">
        <v>348</v>
      </c>
      <c r="W338" t="s">
        <v>96</v>
      </c>
      <c r="X338" t="s">
        <v>97</v>
      </c>
      <c r="Y338" t="s">
        <v>98</v>
      </c>
      <c r="Z338" t="s">
        <v>79</v>
      </c>
      <c r="AB338" t="s">
        <v>47</v>
      </c>
    </row>
    <row r="339" spans="1:29" x14ac:dyDescent="0.3">
      <c r="A339" t="s">
        <v>1200</v>
      </c>
      <c r="B339">
        <v>439</v>
      </c>
      <c r="C339">
        <v>1</v>
      </c>
      <c r="D339">
        <v>435</v>
      </c>
      <c r="E339">
        <v>99.088838268792713</v>
      </c>
      <c r="F339" t="s">
        <v>90</v>
      </c>
      <c r="G339" t="str">
        <f>HYPERLINK("http://www.ncbi.nlm.nih.gov/sites/entrez?db=nuccore&amp;cmd=search&amp;term=NR_156080.1", "NR_156080.1")</f>
        <v>NR_156080.1</v>
      </c>
      <c r="H339">
        <v>1410</v>
      </c>
      <c r="I339">
        <v>336</v>
      </c>
      <c r="J339">
        <v>767</v>
      </c>
      <c r="K339">
        <v>30.63829787234042</v>
      </c>
      <c r="L339">
        <v>667</v>
      </c>
      <c r="M339">
        <v>0</v>
      </c>
      <c r="N339" t="s">
        <v>1201</v>
      </c>
      <c r="O339">
        <v>94</v>
      </c>
      <c r="P339" t="s">
        <v>152</v>
      </c>
      <c r="Q339">
        <v>0</v>
      </c>
      <c r="R339" t="s">
        <v>39</v>
      </c>
      <c r="S339" t="s">
        <v>39</v>
      </c>
      <c r="T339" t="s">
        <v>93</v>
      </c>
      <c r="U339" t="s">
        <v>94</v>
      </c>
      <c r="V339" t="s">
        <v>95</v>
      </c>
      <c r="W339" t="s">
        <v>96</v>
      </c>
      <c r="X339" t="s">
        <v>97</v>
      </c>
      <c r="Y339" t="s">
        <v>98</v>
      </c>
      <c r="Z339" t="s">
        <v>79</v>
      </c>
      <c r="AB339" t="s">
        <v>47</v>
      </c>
    </row>
    <row r="340" spans="1:29" x14ac:dyDescent="0.3">
      <c r="A340" t="s">
        <v>1202</v>
      </c>
      <c r="B340">
        <v>439</v>
      </c>
      <c r="C340">
        <v>1</v>
      </c>
      <c r="D340">
        <v>439</v>
      </c>
      <c r="E340">
        <v>100</v>
      </c>
      <c r="F340" t="s">
        <v>237</v>
      </c>
      <c r="G340" t="str">
        <f>HYPERLINK("http://www.ncbi.nlm.nih.gov/sites/entrez?db=nuccore&amp;cmd=search&amp;term=NR_144611.1", "NR_144611.1")</f>
        <v>NR_144611.1</v>
      </c>
      <c r="H340">
        <v>808</v>
      </c>
      <c r="I340">
        <v>282</v>
      </c>
      <c r="J340">
        <v>720</v>
      </c>
      <c r="K340">
        <v>54.331683168316843</v>
      </c>
      <c r="L340">
        <v>556</v>
      </c>
      <c r="M340">
        <v>3E-158</v>
      </c>
      <c r="N340" t="s">
        <v>1203</v>
      </c>
      <c r="O340">
        <v>89</v>
      </c>
      <c r="P340" t="s">
        <v>364</v>
      </c>
      <c r="Q340">
        <v>0</v>
      </c>
      <c r="R340" t="s">
        <v>39</v>
      </c>
      <c r="S340" t="s">
        <v>39</v>
      </c>
      <c r="T340" t="s">
        <v>240</v>
      </c>
      <c r="U340" t="s">
        <v>241</v>
      </c>
      <c r="V340" t="s">
        <v>242</v>
      </c>
      <c r="X340" t="s">
        <v>97</v>
      </c>
      <c r="Y340" t="s">
        <v>98</v>
      </c>
      <c r="Z340" t="s">
        <v>79</v>
      </c>
      <c r="AB340" t="s">
        <v>47</v>
      </c>
    </row>
    <row r="341" spans="1:29" x14ac:dyDescent="0.3">
      <c r="A341" t="s">
        <v>1204</v>
      </c>
      <c r="B341">
        <v>439</v>
      </c>
      <c r="C341">
        <v>157</v>
      </c>
      <c r="D341">
        <v>439</v>
      </c>
      <c r="E341">
        <v>64.464692482915723</v>
      </c>
      <c r="F341" t="s">
        <v>81</v>
      </c>
      <c r="G341" t="str">
        <f>HYPERLINK("http://www.ncbi.nlm.nih.gov/sites/entrez?db=nuccore&amp;cmd=search&amp;term=NR_074515.1", "NR_074515.1")</f>
        <v>NR_074515.1</v>
      </c>
      <c r="H341">
        <v>1510</v>
      </c>
      <c r="I341">
        <v>508</v>
      </c>
      <c r="J341">
        <v>790</v>
      </c>
      <c r="K341">
        <v>18.74172185430464</v>
      </c>
      <c r="L341">
        <v>468</v>
      </c>
      <c r="M341">
        <v>9.9999999999999999E-132</v>
      </c>
      <c r="N341" t="s">
        <v>1205</v>
      </c>
      <c r="O341">
        <v>96</v>
      </c>
      <c r="P341" t="s">
        <v>1206</v>
      </c>
      <c r="Q341">
        <v>0</v>
      </c>
      <c r="R341" t="s">
        <v>39</v>
      </c>
      <c r="S341" t="s">
        <v>39</v>
      </c>
      <c r="T341" t="s">
        <v>562</v>
      </c>
      <c r="AC341" t="s">
        <v>563</v>
      </c>
    </row>
    <row r="342" spans="1:29" x14ac:dyDescent="0.3">
      <c r="A342" t="s">
        <v>1207</v>
      </c>
      <c r="B342">
        <v>439</v>
      </c>
      <c r="C342">
        <v>1</v>
      </c>
      <c r="D342">
        <v>439</v>
      </c>
      <c r="E342">
        <v>100</v>
      </c>
      <c r="F342" t="s">
        <v>200</v>
      </c>
      <c r="G342" t="str">
        <f>HYPERLINK("http://www.ncbi.nlm.nih.gov/sites/entrez?db=nuccore&amp;cmd=search&amp;term=NR_119286.1", "NR_119286.1")</f>
        <v>NR_119286.1</v>
      </c>
      <c r="H342">
        <v>1489</v>
      </c>
      <c r="I342">
        <v>313</v>
      </c>
      <c r="J342">
        <v>751</v>
      </c>
      <c r="K342">
        <v>29.48287441235728</v>
      </c>
      <c r="L342">
        <v>689</v>
      </c>
      <c r="M342">
        <v>0</v>
      </c>
      <c r="N342" t="s">
        <v>317</v>
      </c>
      <c r="O342">
        <v>95</v>
      </c>
      <c r="P342" t="s">
        <v>685</v>
      </c>
      <c r="Q342">
        <v>0</v>
      </c>
      <c r="R342" t="s">
        <v>39</v>
      </c>
      <c r="S342" t="s">
        <v>39</v>
      </c>
      <c r="T342" t="s">
        <v>201</v>
      </c>
      <c r="U342" t="s">
        <v>202</v>
      </c>
      <c r="V342" t="s">
        <v>203</v>
      </c>
      <c r="W342" t="s">
        <v>171</v>
      </c>
      <c r="X342" t="s">
        <v>172</v>
      </c>
      <c r="Y342" t="s">
        <v>173</v>
      </c>
      <c r="Z342" t="s">
        <v>79</v>
      </c>
      <c r="AB342" t="s">
        <v>47</v>
      </c>
    </row>
    <row r="343" spans="1:29" x14ac:dyDescent="0.3">
      <c r="A343" t="s">
        <v>1208</v>
      </c>
      <c r="B343">
        <v>439</v>
      </c>
      <c r="C343">
        <v>1</v>
      </c>
      <c r="D343">
        <v>439</v>
      </c>
      <c r="E343">
        <v>100</v>
      </c>
      <c r="F343" t="s">
        <v>816</v>
      </c>
      <c r="G343" t="str">
        <f>HYPERLINK("http://www.ncbi.nlm.nih.gov/sites/entrez?db=nuccore&amp;cmd=search&amp;term=NR_041960.1", "NR_041960.1")</f>
        <v>NR_041960.1</v>
      </c>
      <c r="H343">
        <v>1308</v>
      </c>
      <c r="I343">
        <v>222</v>
      </c>
      <c r="J343">
        <v>661</v>
      </c>
      <c r="K343">
        <v>33.63914373088685</v>
      </c>
      <c r="L343">
        <v>684</v>
      </c>
      <c r="M343">
        <v>0</v>
      </c>
      <c r="N343" t="s">
        <v>386</v>
      </c>
      <c r="O343">
        <v>94</v>
      </c>
      <c r="P343" t="s">
        <v>192</v>
      </c>
      <c r="Q343">
        <v>0</v>
      </c>
      <c r="R343" t="s">
        <v>39</v>
      </c>
      <c r="S343" t="s">
        <v>39</v>
      </c>
      <c r="T343" t="s">
        <v>819</v>
      </c>
      <c r="U343" t="s">
        <v>820</v>
      </c>
      <c r="V343" t="s">
        <v>269</v>
      </c>
      <c r="W343" t="s">
        <v>96</v>
      </c>
      <c r="X343" t="s">
        <v>97</v>
      </c>
      <c r="Y343" t="s">
        <v>98</v>
      </c>
      <c r="Z343" t="s">
        <v>79</v>
      </c>
      <c r="AB343" t="s">
        <v>47</v>
      </c>
    </row>
    <row r="344" spans="1:29" x14ac:dyDescent="0.3">
      <c r="A344" t="s">
        <v>1209</v>
      </c>
      <c r="B344">
        <v>439</v>
      </c>
      <c r="C344">
        <v>1</v>
      </c>
      <c r="D344">
        <v>439</v>
      </c>
      <c r="E344">
        <v>100</v>
      </c>
      <c r="F344" t="s">
        <v>81</v>
      </c>
      <c r="G344" t="str">
        <f>HYPERLINK("http://www.ncbi.nlm.nih.gov/sites/entrez?db=nuccore&amp;cmd=search&amp;term=NR_074515.1", "NR_074515.1")</f>
        <v>NR_074515.1</v>
      </c>
      <c r="H344">
        <v>1510</v>
      </c>
      <c r="I344">
        <v>350</v>
      </c>
      <c r="J344">
        <v>788</v>
      </c>
      <c r="K344">
        <v>29.07284768211921</v>
      </c>
      <c r="L344">
        <v>512</v>
      </c>
      <c r="M344">
        <v>5.9999999999999998E-145</v>
      </c>
      <c r="N344" t="s">
        <v>1210</v>
      </c>
      <c r="O344">
        <v>87</v>
      </c>
      <c r="P344" t="s">
        <v>685</v>
      </c>
      <c r="Q344">
        <v>0</v>
      </c>
      <c r="R344" t="s">
        <v>39</v>
      </c>
      <c r="S344" t="s">
        <v>39</v>
      </c>
      <c r="T344" t="s">
        <v>82</v>
      </c>
      <c r="U344" t="s">
        <v>83</v>
      </c>
      <c r="V344" t="s">
        <v>84</v>
      </c>
      <c r="W344" t="s">
        <v>85</v>
      </c>
      <c r="X344" t="s">
        <v>86</v>
      </c>
      <c r="Y344" t="s">
        <v>87</v>
      </c>
      <c r="Z344" t="s">
        <v>88</v>
      </c>
      <c r="AB344" t="s">
        <v>47</v>
      </c>
    </row>
    <row r="345" spans="1:29" x14ac:dyDescent="0.3">
      <c r="A345" t="s">
        <v>1211</v>
      </c>
      <c r="B345">
        <v>439</v>
      </c>
      <c r="C345">
        <v>1</v>
      </c>
      <c r="D345">
        <v>439</v>
      </c>
      <c r="E345">
        <v>100</v>
      </c>
      <c r="F345" t="s">
        <v>108</v>
      </c>
      <c r="G345" t="str">
        <f>HYPERLINK("http://www.ncbi.nlm.nih.gov/sites/entrez?db=nuccore&amp;cmd=search&amp;term=NR_159227.1", "NR_159227.1")</f>
        <v>NR_159227.1</v>
      </c>
      <c r="H345">
        <v>1493</v>
      </c>
      <c r="I345">
        <v>351</v>
      </c>
      <c r="J345">
        <v>789</v>
      </c>
      <c r="K345">
        <v>29.403884795713331</v>
      </c>
      <c r="L345">
        <v>573</v>
      </c>
      <c r="M345">
        <v>3.0000000000000002E-163</v>
      </c>
      <c r="N345" t="s">
        <v>548</v>
      </c>
      <c r="O345">
        <v>90</v>
      </c>
      <c r="P345" t="s">
        <v>356</v>
      </c>
      <c r="Q345">
        <v>0</v>
      </c>
      <c r="R345" t="s">
        <v>39</v>
      </c>
      <c r="S345" t="s">
        <v>39</v>
      </c>
      <c r="T345" t="s">
        <v>111</v>
      </c>
      <c r="U345" t="s">
        <v>112</v>
      </c>
      <c r="V345" t="s">
        <v>113</v>
      </c>
      <c r="X345" t="s">
        <v>97</v>
      </c>
      <c r="Y345" t="s">
        <v>98</v>
      </c>
      <c r="Z345" t="s">
        <v>79</v>
      </c>
      <c r="AB345" t="s">
        <v>47</v>
      </c>
    </row>
    <row r="346" spans="1:29" x14ac:dyDescent="0.3">
      <c r="A346" t="s">
        <v>1212</v>
      </c>
      <c r="B346">
        <v>439</v>
      </c>
      <c r="C346">
        <v>1</v>
      </c>
      <c r="D346">
        <v>439</v>
      </c>
      <c r="E346">
        <v>100</v>
      </c>
      <c r="F346" t="s">
        <v>108</v>
      </c>
      <c r="G346" t="str">
        <f>HYPERLINK("http://www.ncbi.nlm.nih.gov/sites/entrez?db=nuccore&amp;cmd=search&amp;term=NR_159227.1", "NR_159227.1")</f>
        <v>NR_159227.1</v>
      </c>
      <c r="H346">
        <v>1493</v>
      </c>
      <c r="I346">
        <v>351</v>
      </c>
      <c r="J346">
        <v>789</v>
      </c>
      <c r="K346">
        <v>29.403884795713331</v>
      </c>
      <c r="L346">
        <v>745</v>
      </c>
      <c r="M346">
        <v>0</v>
      </c>
      <c r="N346" t="s">
        <v>395</v>
      </c>
      <c r="O346">
        <v>97</v>
      </c>
      <c r="P346" t="s">
        <v>356</v>
      </c>
      <c r="Q346">
        <v>0</v>
      </c>
      <c r="R346" t="s">
        <v>39</v>
      </c>
      <c r="S346" t="s">
        <v>39</v>
      </c>
      <c r="T346" t="s">
        <v>111</v>
      </c>
      <c r="U346" t="s">
        <v>112</v>
      </c>
      <c r="V346" t="s">
        <v>113</v>
      </c>
      <c r="X346" t="s">
        <v>97</v>
      </c>
      <c r="Y346" t="s">
        <v>98</v>
      </c>
      <c r="Z346" t="s">
        <v>79</v>
      </c>
      <c r="AB346" t="s">
        <v>47</v>
      </c>
    </row>
    <row r="347" spans="1:29" x14ac:dyDescent="0.3">
      <c r="A347" t="s">
        <v>1213</v>
      </c>
      <c r="B347">
        <v>439</v>
      </c>
      <c r="C347">
        <v>1</v>
      </c>
      <c r="D347">
        <v>433</v>
      </c>
      <c r="E347">
        <v>98.633257403189063</v>
      </c>
      <c r="F347" t="s">
        <v>289</v>
      </c>
      <c r="G347" t="str">
        <f>HYPERLINK("http://www.ncbi.nlm.nih.gov/sites/entrez?db=nuccore&amp;cmd=search&amp;term=NR_147396.1", "NR_147396.1")</f>
        <v>NR_147396.1</v>
      </c>
      <c r="H347">
        <v>1453</v>
      </c>
      <c r="I347">
        <v>328</v>
      </c>
      <c r="J347">
        <v>759</v>
      </c>
      <c r="K347">
        <v>29.731589814177561</v>
      </c>
      <c r="L347">
        <v>638</v>
      </c>
      <c r="M347">
        <v>0</v>
      </c>
      <c r="N347" t="s">
        <v>1173</v>
      </c>
      <c r="O347">
        <v>93</v>
      </c>
      <c r="P347" t="s">
        <v>485</v>
      </c>
      <c r="Q347">
        <v>0</v>
      </c>
      <c r="R347" t="s">
        <v>39</v>
      </c>
      <c r="S347" t="s">
        <v>39</v>
      </c>
      <c r="T347" t="s">
        <v>291</v>
      </c>
      <c r="U347" t="s">
        <v>292</v>
      </c>
      <c r="V347" t="s">
        <v>134</v>
      </c>
      <c r="W347" t="s">
        <v>96</v>
      </c>
      <c r="X347" t="s">
        <v>97</v>
      </c>
      <c r="Y347" t="s">
        <v>98</v>
      </c>
      <c r="Z347" t="s">
        <v>79</v>
      </c>
      <c r="AB347" t="s">
        <v>47</v>
      </c>
    </row>
    <row r="348" spans="1:29" x14ac:dyDescent="0.3">
      <c r="A348" t="s">
        <v>1214</v>
      </c>
      <c r="B348">
        <v>439</v>
      </c>
      <c r="C348">
        <v>1</v>
      </c>
      <c r="D348">
        <v>439</v>
      </c>
      <c r="E348">
        <v>100</v>
      </c>
      <c r="F348" t="s">
        <v>1215</v>
      </c>
      <c r="G348" t="str">
        <f>HYPERLINK("http://www.ncbi.nlm.nih.gov/sites/entrez?db=nuccore&amp;cmd=search&amp;term=NR_152095.1", "NR_152095.1")</f>
        <v>NR_152095.1</v>
      </c>
      <c r="H348">
        <v>1521</v>
      </c>
      <c r="I348">
        <v>348</v>
      </c>
      <c r="J348">
        <v>786</v>
      </c>
      <c r="K348">
        <v>28.862590401051939</v>
      </c>
      <c r="L348">
        <v>667</v>
      </c>
      <c r="M348">
        <v>0</v>
      </c>
      <c r="N348" t="s">
        <v>305</v>
      </c>
      <c r="O348">
        <v>94</v>
      </c>
      <c r="P348" t="s">
        <v>364</v>
      </c>
      <c r="Q348">
        <v>0</v>
      </c>
      <c r="R348" t="s">
        <v>39</v>
      </c>
      <c r="S348" t="s">
        <v>39</v>
      </c>
      <c r="T348" t="s">
        <v>1216</v>
      </c>
      <c r="U348" t="s">
        <v>1217</v>
      </c>
      <c r="V348" t="s">
        <v>1218</v>
      </c>
      <c r="W348" t="s">
        <v>96</v>
      </c>
      <c r="X348" t="s">
        <v>97</v>
      </c>
      <c r="Y348" t="s">
        <v>98</v>
      </c>
      <c r="Z348" t="s">
        <v>79</v>
      </c>
      <c r="AB348" t="s">
        <v>47</v>
      </c>
    </row>
    <row r="349" spans="1:29" x14ac:dyDescent="0.3">
      <c r="A349" t="s">
        <v>1219</v>
      </c>
      <c r="B349">
        <v>439</v>
      </c>
      <c r="C349">
        <v>1</v>
      </c>
      <c r="D349">
        <v>439</v>
      </c>
      <c r="E349">
        <v>100</v>
      </c>
      <c r="F349" t="s">
        <v>81</v>
      </c>
      <c r="G349" t="str">
        <f>HYPERLINK("http://www.ncbi.nlm.nih.gov/sites/entrez?db=nuccore&amp;cmd=search&amp;term=NR_074515.1", "NR_074515.1")</f>
        <v>NR_074515.1</v>
      </c>
      <c r="H349">
        <v>1510</v>
      </c>
      <c r="I349">
        <v>350</v>
      </c>
      <c r="J349">
        <v>788</v>
      </c>
      <c r="K349">
        <v>29.07284768211921</v>
      </c>
      <c r="L349">
        <v>689</v>
      </c>
      <c r="M349">
        <v>0</v>
      </c>
      <c r="N349" t="s">
        <v>427</v>
      </c>
      <c r="O349">
        <v>94</v>
      </c>
      <c r="P349" t="s">
        <v>356</v>
      </c>
      <c r="Q349">
        <v>0</v>
      </c>
      <c r="R349" t="s">
        <v>39</v>
      </c>
      <c r="S349" t="s">
        <v>39</v>
      </c>
      <c r="T349" t="s">
        <v>82</v>
      </c>
      <c r="U349" t="s">
        <v>83</v>
      </c>
      <c r="V349" t="s">
        <v>84</v>
      </c>
      <c r="W349" t="s">
        <v>85</v>
      </c>
      <c r="X349" t="s">
        <v>86</v>
      </c>
      <c r="Y349" t="s">
        <v>87</v>
      </c>
      <c r="Z349" t="s">
        <v>88</v>
      </c>
      <c r="AB349" t="s">
        <v>47</v>
      </c>
    </row>
    <row r="350" spans="1:29" x14ac:dyDescent="0.3">
      <c r="A350" t="s">
        <v>1220</v>
      </c>
      <c r="B350">
        <v>439</v>
      </c>
      <c r="C350">
        <v>1</v>
      </c>
      <c r="D350">
        <v>439</v>
      </c>
      <c r="E350">
        <v>100</v>
      </c>
      <c r="F350" t="s">
        <v>90</v>
      </c>
      <c r="G350" t="str">
        <f>HYPERLINK("http://www.ncbi.nlm.nih.gov/sites/entrez?db=nuccore&amp;cmd=search&amp;term=NR_156080.1", "NR_156080.1")</f>
        <v>NR_156080.1</v>
      </c>
      <c r="H350">
        <v>1410</v>
      </c>
      <c r="I350">
        <v>336</v>
      </c>
      <c r="J350">
        <v>756</v>
      </c>
      <c r="K350">
        <v>29.858156028368789</v>
      </c>
      <c r="L350">
        <v>606</v>
      </c>
      <c r="M350">
        <v>3.0000000000000001E-173</v>
      </c>
      <c r="N350" t="s">
        <v>1221</v>
      </c>
      <c r="O350">
        <v>92</v>
      </c>
      <c r="P350" t="s">
        <v>727</v>
      </c>
      <c r="Q350">
        <v>4</v>
      </c>
      <c r="R350" t="s">
        <v>39</v>
      </c>
      <c r="S350" t="s">
        <v>39</v>
      </c>
      <c r="T350" t="s">
        <v>93</v>
      </c>
      <c r="U350" t="s">
        <v>94</v>
      </c>
      <c r="V350" t="s">
        <v>95</v>
      </c>
      <c r="W350" t="s">
        <v>96</v>
      </c>
      <c r="X350" t="s">
        <v>97</v>
      </c>
      <c r="Y350" t="s">
        <v>98</v>
      </c>
      <c r="Z350" t="s">
        <v>79</v>
      </c>
      <c r="AB350" t="s">
        <v>47</v>
      </c>
    </row>
    <row r="351" spans="1:29" x14ac:dyDescent="0.3">
      <c r="A351" t="s">
        <v>1222</v>
      </c>
      <c r="B351">
        <v>439</v>
      </c>
      <c r="C351">
        <v>1</v>
      </c>
      <c r="D351">
        <v>439</v>
      </c>
      <c r="E351">
        <v>100</v>
      </c>
      <c r="F351" t="s">
        <v>90</v>
      </c>
      <c r="G351" t="str">
        <f>HYPERLINK("http://www.ncbi.nlm.nih.gov/sites/entrez?db=nuccore&amp;cmd=search&amp;term=NR_156081.1", "NR_156081.1")</f>
        <v>NR_156081.1</v>
      </c>
      <c r="H351">
        <v>1411</v>
      </c>
      <c r="I351">
        <v>336</v>
      </c>
      <c r="J351">
        <v>774</v>
      </c>
      <c r="K351">
        <v>31.112686038270731</v>
      </c>
      <c r="L351">
        <v>568</v>
      </c>
      <c r="M351">
        <v>1E-161</v>
      </c>
      <c r="N351" t="s">
        <v>966</v>
      </c>
      <c r="O351">
        <v>89</v>
      </c>
      <c r="P351" t="s">
        <v>356</v>
      </c>
      <c r="Q351">
        <v>0</v>
      </c>
      <c r="R351" t="s">
        <v>39</v>
      </c>
      <c r="S351" t="s">
        <v>39</v>
      </c>
      <c r="T351" t="s">
        <v>93</v>
      </c>
      <c r="U351" t="s">
        <v>94</v>
      </c>
      <c r="V351" t="s">
        <v>95</v>
      </c>
      <c r="W351" t="s">
        <v>96</v>
      </c>
      <c r="X351" t="s">
        <v>97</v>
      </c>
      <c r="Y351" t="s">
        <v>98</v>
      </c>
      <c r="Z351" t="s">
        <v>79</v>
      </c>
      <c r="AB351" t="s">
        <v>47</v>
      </c>
    </row>
    <row r="352" spans="1:29" x14ac:dyDescent="0.3">
      <c r="A352" t="s">
        <v>1223</v>
      </c>
      <c r="B352">
        <v>439</v>
      </c>
      <c r="C352">
        <v>1</v>
      </c>
      <c r="D352">
        <v>434</v>
      </c>
      <c r="E352">
        <v>98.861047835990888</v>
      </c>
      <c r="F352" t="s">
        <v>90</v>
      </c>
      <c r="G352" t="str">
        <f>HYPERLINK("http://www.ncbi.nlm.nih.gov/sites/entrez?db=nuccore&amp;cmd=search&amp;term=NR_156081.1", "NR_156081.1")</f>
        <v>NR_156081.1</v>
      </c>
      <c r="H352">
        <v>1411</v>
      </c>
      <c r="I352">
        <v>336</v>
      </c>
      <c r="J352">
        <v>767</v>
      </c>
      <c r="K352">
        <v>30.61658398299079</v>
      </c>
      <c r="L352">
        <v>695</v>
      </c>
      <c r="M352">
        <v>0</v>
      </c>
      <c r="N352" t="s">
        <v>538</v>
      </c>
      <c r="O352">
        <v>95</v>
      </c>
      <c r="P352" t="s">
        <v>818</v>
      </c>
      <c r="Q352">
        <v>0</v>
      </c>
      <c r="R352" t="s">
        <v>39</v>
      </c>
      <c r="S352" t="s">
        <v>39</v>
      </c>
      <c r="T352" t="s">
        <v>93</v>
      </c>
      <c r="U352" t="s">
        <v>94</v>
      </c>
      <c r="V352" t="s">
        <v>95</v>
      </c>
      <c r="W352" t="s">
        <v>96</v>
      </c>
      <c r="X352" t="s">
        <v>97</v>
      </c>
      <c r="Y352" t="s">
        <v>98</v>
      </c>
      <c r="Z352" t="s">
        <v>79</v>
      </c>
      <c r="AB352" t="s">
        <v>47</v>
      </c>
    </row>
    <row r="353" spans="1:29" x14ac:dyDescent="0.3">
      <c r="A353" t="s">
        <v>1224</v>
      </c>
      <c r="B353">
        <v>439</v>
      </c>
      <c r="C353">
        <v>1</v>
      </c>
      <c r="D353">
        <v>439</v>
      </c>
      <c r="E353">
        <v>100</v>
      </c>
      <c r="F353" t="s">
        <v>1225</v>
      </c>
      <c r="G353" t="str">
        <f>HYPERLINK("http://www.ncbi.nlm.nih.gov/sites/entrez?db=nuccore&amp;cmd=search&amp;term=NR_158111.1", "NR_158111.1")</f>
        <v>NR_158111.1</v>
      </c>
      <c r="H353">
        <v>1490</v>
      </c>
      <c r="I353">
        <v>349</v>
      </c>
      <c r="J353">
        <v>786</v>
      </c>
      <c r="K353">
        <v>29.395973154362419</v>
      </c>
      <c r="L353">
        <v>654</v>
      </c>
      <c r="M353">
        <v>0</v>
      </c>
      <c r="N353" t="s">
        <v>144</v>
      </c>
      <c r="O353">
        <v>93</v>
      </c>
      <c r="P353" t="s">
        <v>214</v>
      </c>
      <c r="Q353">
        <v>0</v>
      </c>
      <c r="R353" t="s">
        <v>39</v>
      </c>
      <c r="S353" t="s">
        <v>39</v>
      </c>
      <c r="T353" t="s">
        <v>1226</v>
      </c>
      <c r="U353" t="s">
        <v>1227</v>
      </c>
      <c r="V353" t="s">
        <v>1228</v>
      </c>
      <c r="W353" t="s">
        <v>106</v>
      </c>
      <c r="X353" t="s">
        <v>97</v>
      </c>
      <c r="Y353" t="s">
        <v>98</v>
      </c>
      <c r="Z353" t="s">
        <v>79</v>
      </c>
      <c r="AB353" t="s">
        <v>47</v>
      </c>
    </row>
    <row r="354" spans="1:29" x14ac:dyDescent="0.3">
      <c r="A354" t="s">
        <v>1229</v>
      </c>
      <c r="B354">
        <v>439</v>
      </c>
      <c r="C354">
        <v>1</v>
      </c>
      <c r="D354">
        <v>439</v>
      </c>
      <c r="E354">
        <v>100</v>
      </c>
      <c r="F354" t="s">
        <v>1230</v>
      </c>
      <c r="G354" t="str">
        <f>HYPERLINK("http://www.ncbi.nlm.nih.gov/sites/entrez?db=nuccore&amp;cmd=search&amp;term=NR_040836.1", "NR_040836.1")</f>
        <v>NR_040836.1</v>
      </c>
      <c r="H354">
        <v>1587</v>
      </c>
      <c r="I354">
        <v>386</v>
      </c>
      <c r="J354">
        <v>822</v>
      </c>
      <c r="K354">
        <v>27.536231884057969</v>
      </c>
      <c r="L354">
        <v>433</v>
      </c>
      <c r="M354">
        <v>4.9999999999999999E-121</v>
      </c>
      <c r="N354" t="s">
        <v>1231</v>
      </c>
      <c r="O354">
        <v>84</v>
      </c>
      <c r="P354" t="s">
        <v>1232</v>
      </c>
      <c r="Q354">
        <v>2</v>
      </c>
      <c r="R354" t="s">
        <v>39</v>
      </c>
      <c r="S354" t="s">
        <v>39</v>
      </c>
      <c r="T354" t="s">
        <v>562</v>
      </c>
      <c r="AC354" t="s">
        <v>563</v>
      </c>
    </row>
    <row r="355" spans="1:29" x14ac:dyDescent="0.3">
      <c r="A355" t="s">
        <v>1233</v>
      </c>
      <c r="B355">
        <v>439</v>
      </c>
      <c r="C355">
        <v>1</v>
      </c>
      <c r="D355">
        <v>439</v>
      </c>
      <c r="E355">
        <v>100</v>
      </c>
      <c r="F355" t="s">
        <v>150</v>
      </c>
      <c r="G355" t="str">
        <f>HYPERLINK("http://www.ncbi.nlm.nih.gov/sites/entrez?db=nuccore&amp;cmd=search&amp;term=NR_102852.1", "NR_102852.1")</f>
        <v>NR_102852.1</v>
      </c>
      <c r="H355">
        <v>1519</v>
      </c>
      <c r="I355">
        <v>348</v>
      </c>
      <c r="J355">
        <v>783</v>
      </c>
      <c r="K355">
        <v>28.703094140882161</v>
      </c>
      <c r="L355">
        <v>575</v>
      </c>
      <c r="M355">
        <v>6.9999999999999999E-164</v>
      </c>
      <c r="N355" t="s">
        <v>1234</v>
      </c>
      <c r="O355">
        <v>90</v>
      </c>
      <c r="P355" t="s">
        <v>1235</v>
      </c>
      <c r="Q355">
        <v>2</v>
      </c>
      <c r="R355" t="s">
        <v>39</v>
      </c>
      <c r="S355" t="s">
        <v>39</v>
      </c>
      <c r="T355" t="s">
        <v>153</v>
      </c>
      <c r="U355" t="s">
        <v>154</v>
      </c>
      <c r="V355" t="s">
        <v>134</v>
      </c>
      <c r="W355" t="s">
        <v>96</v>
      </c>
      <c r="X355" t="s">
        <v>97</v>
      </c>
      <c r="Y355" t="s">
        <v>98</v>
      </c>
      <c r="Z355" t="s">
        <v>79</v>
      </c>
      <c r="AB355" t="s">
        <v>47</v>
      </c>
    </row>
    <row r="356" spans="1:29" x14ac:dyDescent="0.3">
      <c r="A356" t="s">
        <v>1236</v>
      </c>
      <c r="B356">
        <v>439</v>
      </c>
      <c r="C356">
        <v>1</v>
      </c>
      <c r="D356">
        <v>439</v>
      </c>
      <c r="E356">
        <v>100</v>
      </c>
      <c r="F356" t="s">
        <v>791</v>
      </c>
      <c r="G356" t="str">
        <f>HYPERLINK("http://www.ncbi.nlm.nih.gov/sites/entrez?db=nuccore&amp;cmd=search&amp;term=NR_043680.1", "NR_043680.1")</f>
        <v>NR_043680.1</v>
      </c>
      <c r="H356">
        <v>1395</v>
      </c>
      <c r="I356">
        <v>257</v>
      </c>
      <c r="J356">
        <v>692</v>
      </c>
      <c r="K356">
        <v>31.25448028673835</v>
      </c>
      <c r="L356">
        <v>586</v>
      </c>
      <c r="M356">
        <v>2.9999999999999998E-167</v>
      </c>
      <c r="N356" t="s">
        <v>1237</v>
      </c>
      <c r="O356">
        <v>90</v>
      </c>
      <c r="P356" t="s">
        <v>645</v>
      </c>
      <c r="Q356">
        <v>0</v>
      </c>
      <c r="R356" t="s">
        <v>39</v>
      </c>
      <c r="S356" t="s">
        <v>39</v>
      </c>
      <c r="T356" t="s">
        <v>792</v>
      </c>
      <c r="U356" t="s">
        <v>793</v>
      </c>
      <c r="V356" t="s">
        <v>134</v>
      </c>
      <c r="W356" t="s">
        <v>96</v>
      </c>
      <c r="X356" t="s">
        <v>97</v>
      </c>
      <c r="Y356" t="s">
        <v>98</v>
      </c>
      <c r="Z356" t="s">
        <v>79</v>
      </c>
      <c r="AB356" t="s">
        <v>47</v>
      </c>
    </row>
    <row r="357" spans="1:29" x14ac:dyDescent="0.3">
      <c r="A357" t="s">
        <v>1238</v>
      </c>
      <c r="B357">
        <v>439</v>
      </c>
      <c r="C357">
        <v>1</v>
      </c>
      <c r="D357">
        <v>439</v>
      </c>
      <c r="E357">
        <v>100</v>
      </c>
      <c r="F357" t="s">
        <v>274</v>
      </c>
      <c r="G357" t="str">
        <f>HYPERLINK("http://www.ncbi.nlm.nih.gov/sites/entrez?db=nuccore&amp;cmd=search&amp;term=NR_118156.1", "NR_118156.1")</f>
        <v>NR_118156.1</v>
      </c>
      <c r="H357">
        <v>1409</v>
      </c>
      <c r="I357">
        <v>304</v>
      </c>
      <c r="J357">
        <v>742</v>
      </c>
      <c r="K357">
        <v>31.156848828956711</v>
      </c>
      <c r="L357">
        <v>623</v>
      </c>
      <c r="M357">
        <v>2.9999999999999999E-178</v>
      </c>
      <c r="N357" t="s">
        <v>1221</v>
      </c>
      <c r="O357">
        <v>92</v>
      </c>
      <c r="P357" t="s">
        <v>356</v>
      </c>
      <c r="Q357">
        <v>0</v>
      </c>
      <c r="R357" t="s">
        <v>39</v>
      </c>
      <c r="S357" t="s">
        <v>39</v>
      </c>
      <c r="T357" t="s">
        <v>276</v>
      </c>
      <c r="U357" t="s">
        <v>277</v>
      </c>
      <c r="V357" t="s">
        <v>141</v>
      </c>
      <c r="W357" t="s">
        <v>142</v>
      </c>
      <c r="X357" t="s">
        <v>97</v>
      </c>
      <c r="Y357" t="s">
        <v>98</v>
      </c>
      <c r="Z357" t="s">
        <v>79</v>
      </c>
      <c r="AB357" t="s">
        <v>47</v>
      </c>
    </row>
    <row r="358" spans="1:29" x14ac:dyDescent="0.3">
      <c r="A358" t="s">
        <v>1239</v>
      </c>
      <c r="B358">
        <v>439</v>
      </c>
      <c r="C358">
        <v>1</v>
      </c>
      <c r="D358">
        <v>439</v>
      </c>
      <c r="E358">
        <v>100</v>
      </c>
      <c r="F358" t="s">
        <v>1012</v>
      </c>
      <c r="G358" t="str">
        <f>HYPERLINK("http://www.ncbi.nlm.nih.gov/sites/entrez?db=nuccore&amp;cmd=search&amp;term=NR_028740.1", "NR_028740.1")</f>
        <v>NR_028740.1</v>
      </c>
      <c r="H358">
        <v>1533</v>
      </c>
      <c r="I358">
        <v>339</v>
      </c>
      <c r="J358">
        <v>772</v>
      </c>
      <c r="K358">
        <v>28.31050228310502</v>
      </c>
      <c r="L358">
        <v>518</v>
      </c>
      <c r="M358">
        <v>1E-146</v>
      </c>
      <c r="N358" t="s">
        <v>1240</v>
      </c>
      <c r="O358">
        <v>88</v>
      </c>
      <c r="P358" t="s">
        <v>1241</v>
      </c>
      <c r="Q358">
        <v>1</v>
      </c>
      <c r="R358" t="s">
        <v>39</v>
      </c>
      <c r="S358" t="s">
        <v>39</v>
      </c>
      <c r="T358" t="s">
        <v>1014</v>
      </c>
      <c r="U358" t="s">
        <v>1015</v>
      </c>
      <c r="V358" t="s">
        <v>348</v>
      </c>
      <c r="W358" t="s">
        <v>96</v>
      </c>
      <c r="X358" t="s">
        <v>97</v>
      </c>
      <c r="Y358" t="s">
        <v>98</v>
      </c>
      <c r="Z358" t="s">
        <v>79</v>
      </c>
      <c r="AB358" t="s">
        <v>47</v>
      </c>
    </row>
    <row r="359" spans="1:29" x14ac:dyDescent="0.3">
      <c r="A359" t="s">
        <v>1242</v>
      </c>
      <c r="B359">
        <v>439</v>
      </c>
      <c r="C359">
        <v>1</v>
      </c>
      <c r="D359">
        <v>436</v>
      </c>
      <c r="E359">
        <v>99.316628701594539</v>
      </c>
      <c r="F359" t="s">
        <v>589</v>
      </c>
      <c r="G359" t="str">
        <f>HYPERLINK("http://www.ncbi.nlm.nih.gov/sites/entrez?db=nuccore&amp;cmd=search&amp;term=NR_118554.1", "NR_118554.1")</f>
        <v>NR_118554.1</v>
      </c>
      <c r="H359">
        <v>1475</v>
      </c>
      <c r="I359">
        <v>329</v>
      </c>
      <c r="J359">
        <v>764</v>
      </c>
      <c r="K359">
        <v>29.559322033898301</v>
      </c>
      <c r="L359">
        <v>628</v>
      </c>
      <c r="M359">
        <v>6.0000000000000001E-180</v>
      </c>
      <c r="N359" t="s">
        <v>1243</v>
      </c>
      <c r="O359">
        <v>92</v>
      </c>
      <c r="P359" t="s">
        <v>528</v>
      </c>
      <c r="Q359">
        <v>0</v>
      </c>
      <c r="R359" t="s">
        <v>39</v>
      </c>
      <c r="S359" t="s">
        <v>39</v>
      </c>
      <c r="T359" t="s">
        <v>591</v>
      </c>
      <c r="U359" t="s">
        <v>592</v>
      </c>
      <c r="V359" t="s">
        <v>593</v>
      </c>
      <c r="X359" t="s">
        <v>97</v>
      </c>
      <c r="Y359" t="s">
        <v>98</v>
      </c>
      <c r="Z359" t="s">
        <v>79</v>
      </c>
      <c r="AB359" t="s">
        <v>47</v>
      </c>
    </row>
    <row r="360" spans="1:29" x14ac:dyDescent="0.3">
      <c r="A360" t="s">
        <v>1244</v>
      </c>
      <c r="B360">
        <v>439</v>
      </c>
      <c r="C360">
        <v>1</v>
      </c>
      <c r="D360">
        <v>435</v>
      </c>
      <c r="E360">
        <v>99.088838268792713</v>
      </c>
      <c r="F360" t="s">
        <v>100</v>
      </c>
      <c r="G360" t="str">
        <f>HYPERLINK("http://www.ncbi.nlm.nih.gov/sites/entrez?db=nuccore&amp;cmd=search&amp;term=NR_147370.1", "NR_147370.1")</f>
        <v>NR_147370.1</v>
      </c>
      <c r="H360">
        <v>1495</v>
      </c>
      <c r="I360">
        <v>349</v>
      </c>
      <c r="J360">
        <v>783</v>
      </c>
      <c r="K360">
        <v>29.096989966555181</v>
      </c>
      <c r="L360">
        <v>604</v>
      </c>
      <c r="M360">
        <v>9.0000000000000004E-173</v>
      </c>
      <c r="N360" t="s">
        <v>1245</v>
      </c>
      <c r="O360">
        <v>91</v>
      </c>
      <c r="P360" t="s">
        <v>1246</v>
      </c>
      <c r="Q360">
        <v>1</v>
      </c>
      <c r="R360" t="s">
        <v>39</v>
      </c>
      <c r="S360" t="s">
        <v>39</v>
      </c>
      <c r="T360" t="s">
        <v>103</v>
      </c>
      <c r="U360" t="s">
        <v>104</v>
      </c>
      <c r="V360" t="s">
        <v>105</v>
      </c>
      <c r="W360" t="s">
        <v>106</v>
      </c>
      <c r="X360" t="s">
        <v>97</v>
      </c>
      <c r="Y360" t="s">
        <v>98</v>
      </c>
      <c r="Z360" t="s">
        <v>79</v>
      </c>
      <c r="AB360" t="s">
        <v>47</v>
      </c>
    </row>
    <row r="361" spans="1:29" x14ac:dyDescent="0.3">
      <c r="A361" t="s">
        <v>1247</v>
      </c>
      <c r="B361">
        <v>439</v>
      </c>
      <c r="C361">
        <v>1</v>
      </c>
      <c r="D361">
        <v>439</v>
      </c>
      <c r="E361">
        <v>100</v>
      </c>
      <c r="F361" t="s">
        <v>36</v>
      </c>
      <c r="G361" t="str">
        <f>HYPERLINK("http://www.ncbi.nlm.nih.gov/sites/entrez?db=nuccore&amp;cmd=search&amp;term=NR_163665.1", "NR_163665.1")</f>
        <v>NR_163665.1</v>
      </c>
      <c r="H361">
        <v>1380</v>
      </c>
      <c r="I361">
        <v>279</v>
      </c>
      <c r="J361">
        <v>717</v>
      </c>
      <c r="K361">
        <v>31.811594202898551</v>
      </c>
      <c r="L361">
        <v>684</v>
      </c>
      <c r="M361">
        <v>0</v>
      </c>
      <c r="N361" t="s">
        <v>1180</v>
      </c>
      <c r="O361">
        <v>94</v>
      </c>
      <c r="P361" t="s">
        <v>685</v>
      </c>
      <c r="Q361">
        <v>0</v>
      </c>
      <c r="R361" t="s">
        <v>39</v>
      </c>
      <c r="S361" t="s">
        <v>39</v>
      </c>
      <c r="T361" t="s">
        <v>40</v>
      </c>
      <c r="U361" t="s">
        <v>41</v>
      </c>
      <c r="V361" t="s">
        <v>42</v>
      </c>
      <c r="W361" t="s">
        <v>43</v>
      </c>
      <c r="X361" t="s">
        <v>44</v>
      </c>
      <c r="Y361" t="s">
        <v>45</v>
      </c>
      <c r="Z361" t="s">
        <v>46</v>
      </c>
      <c r="AB361" t="s">
        <v>47</v>
      </c>
    </row>
    <row r="362" spans="1:29" x14ac:dyDescent="0.3">
      <c r="A362" t="s">
        <v>1248</v>
      </c>
      <c r="B362">
        <v>439</v>
      </c>
      <c r="C362">
        <v>1</v>
      </c>
      <c r="D362">
        <v>439</v>
      </c>
      <c r="E362">
        <v>100</v>
      </c>
      <c r="F362" t="s">
        <v>100</v>
      </c>
      <c r="G362" t="str">
        <f>HYPERLINK("http://www.ncbi.nlm.nih.gov/sites/entrez?db=nuccore&amp;cmd=search&amp;term=NR_147370.1", "NR_147370.1")</f>
        <v>NR_147370.1</v>
      </c>
      <c r="H362">
        <v>1495</v>
      </c>
      <c r="I362">
        <v>349</v>
      </c>
      <c r="J362">
        <v>790</v>
      </c>
      <c r="K362">
        <v>29.565217391304351</v>
      </c>
      <c r="L362">
        <v>614</v>
      </c>
      <c r="M362">
        <v>2E-175</v>
      </c>
      <c r="N362" t="s">
        <v>1249</v>
      </c>
      <c r="O362">
        <v>91</v>
      </c>
      <c r="P362" t="s">
        <v>1250</v>
      </c>
      <c r="Q362">
        <v>1</v>
      </c>
      <c r="R362" t="s">
        <v>39</v>
      </c>
      <c r="S362" t="s">
        <v>39</v>
      </c>
      <c r="T362" t="s">
        <v>103</v>
      </c>
      <c r="U362" t="s">
        <v>104</v>
      </c>
      <c r="V362" t="s">
        <v>105</v>
      </c>
      <c r="W362" t="s">
        <v>106</v>
      </c>
      <c r="X362" t="s">
        <v>97</v>
      </c>
      <c r="Y362" t="s">
        <v>98</v>
      </c>
      <c r="Z362" t="s">
        <v>79</v>
      </c>
      <c r="AB362" t="s">
        <v>47</v>
      </c>
    </row>
    <row r="363" spans="1:29" x14ac:dyDescent="0.3">
      <c r="A363" t="s">
        <v>1251</v>
      </c>
      <c r="B363">
        <v>439</v>
      </c>
      <c r="C363">
        <v>1</v>
      </c>
      <c r="D363">
        <v>439</v>
      </c>
      <c r="E363">
        <v>100</v>
      </c>
      <c r="F363" t="s">
        <v>289</v>
      </c>
      <c r="G363" t="str">
        <f>HYPERLINK("http://www.ncbi.nlm.nih.gov/sites/entrez?db=nuccore&amp;cmd=search&amp;term=NR_147396.1", "NR_147396.1")</f>
        <v>NR_147396.1</v>
      </c>
      <c r="H363">
        <v>1453</v>
      </c>
      <c r="I363">
        <v>328</v>
      </c>
      <c r="J363">
        <v>748</v>
      </c>
      <c r="K363">
        <v>28.974535443909151</v>
      </c>
      <c r="L363">
        <v>623</v>
      </c>
      <c r="M363">
        <v>2.9999999999999999E-178</v>
      </c>
      <c r="N363" t="s">
        <v>830</v>
      </c>
      <c r="O363">
        <v>92</v>
      </c>
      <c r="P363" t="s">
        <v>727</v>
      </c>
      <c r="Q363">
        <v>4</v>
      </c>
      <c r="R363" t="s">
        <v>39</v>
      </c>
      <c r="S363" t="s">
        <v>39</v>
      </c>
      <c r="T363" t="s">
        <v>291</v>
      </c>
      <c r="U363" t="s">
        <v>292</v>
      </c>
      <c r="V363" t="s">
        <v>134</v>
      </c>
      <c r="W363" t="s">
        <v>96</v>
      </c>
      <c r="X363" t="s">
        <v>97</v>
      </c>
      <c r="Y363" t="s">
        <v>98</v>
      </c>
      <c r="Z363" t="s">
        <v>79</v>
      </c>
      <c r="AB363" t="s">
        <v>47</v>
      </c>
    </row>
    <row r="364" spans="1:29" x14ac:dyDescent="0.3">
      <c r="A364" t="s">
        <v>1252</v>
      </c>
      <c r="B364">
        <v>439</v>
      </c>
      <c r="C364">
        <v>1</v>
      </c>
      <c r="D364">
        <v>439</v>
      </c>
      <c r="E364">
        <v>100</v>
      </c>
      <c r="F364" t="s">
        <v>1253</v>
      </c>
      <c r="G364" t="str">
        <f>HYPERLINK("http://www.ncbi.nlm.nih.gov/sites/entrez?db=nuccore&amp;cmd=search&amp;term=NR_113360.1", "NR_113360.1")</f>
        <v>NR_113360.1</v>
      </c>
      <c r="H364">
        <v>1484</v>
      </c>
      <c r="I364">
        <v>339</v>
      </c>
      <c r="J364">
        <v>780</v>
      </c>
      <c r="K364">
        <v>29.784366576819409</v>
      </c>
      <c r="L364">
        <v>558</v>
      </c>
      <c r="M364">
        <v>7E-159</v>
      </c>
      <c r="N364" t="s">
        <v>1254</v>
      </c>
      <c r="O364">
        <v>89</v>
      </c>
      <c r="P364" t="s">
        <v>272</v>
      </c>
      <c r="Q364">
        <v>0</v>
      </c>
      <c r="R364" t="s">
        <v>39</v>
      </c>
      <c r="S364" t="s">
        <v>39</v>
      </c>
      <c r="T364" t="s">
        <v>1255</v>
      </c>
      <c r="U364" t="s">
        <v>1256</v>
      </c>
      <c r="V364" t="s">
        <v>912</v>
      </c>
      <c r="W364" t="s">
        <v>127</v>
      </c>
      <c r="X364" t="s">
        <v>97</v>
      </c>
      <c r="Y364" t="s">
        <v>98</v>
      </c>
      <c r="Z364" t="s">
        <v>79</v>
      </c>
      <c r="AB364" t="s">
        <v>47</v>
      </c>
    </row>
    <row r="365" spans="1:29" x14ac:dyDescent="0.3">
      <c r="A365" t="s">
        <v>1257</v>
      </c>
      <c r="B365">
        <v>439</v>
      </c>
      <c r="C365">
        <v>1</v>
      </c>
      <c r="D365">
        <v>439</v>
      </c>
      <c r="E365">
        <v>100</v>
      </c>
      <c r="F365" t="s">
        <v>55</v>
      </c>
      <c r="G365" t="str">
        <f>HYPERLINK("http://www.ncbi.nlm.nih.gov/sites/entrez?db=nuccore&amp;cmd=search&amp;term=NR_025635.1", "NR_025635.1")</f>
        <v>NR_025635.1</v>
      </c>
      <c r="H365">
        <v>1412</v>
      </c>
      <c r="I365">
        <v>287</v>
      </c>
      <c r="J365">
        <v>725</v>
      </c>
      <c r="K365">
        <v>31.09065155807366</v>
      </c>
      <c r="L365">
        <v>584</v>
      </c>
      <c r="M365">
        <v>1E-166</v>
      </c>
      <c r="N365" t="s">
        <v>1013</v>
      </c>
      <c r="O365">
        <v>90</v>
      </c>
      <c r="P365" t="s">
        <v>685</v>
      </c>
      <c r="Q365">
        <v>0</v>
      </c>
      <c r="R365" t="s">
        <v>39</v>
      </c>
      <c r="S365" t="s">
        <v>39</v>
      </c>
      <c r="T365" t="s">
        <v>56</v>
      </c>
      <c r="U365" t="s">
        <v>57</v>
      </c>
      <c r="V365" t="s">
        <v>58</v>
      </c>
      <c r="W365" t="s">
        <v>53</v>
      </c>
      <c r="X365" t="s">
        <v>44</v>
      </c>
      <c r="Y365" t="s">
        <v>45</v>
      </c>
      <c r="Z365" t="s">
        <v>46</v>
      </c>
      <c r="AB365" t="s">
        <v>47</v>
      </c>
    </row>
    <row r="366" spans="1:29" x14ac:dyDescent="0.3">
      <c r="A366" t="s">
        <v>1258</v>
      </c>
      <c r="B366">
        <v>439</v>
      </c>
      <c r="C366">
        <v>1</v>
      </c>
      <c r="D366">
        <v>439</v>
      </c>
      <c r="E366">
        <v>100</v>
      </c>
      <c r="F366" t="s">
        <v>354</v>
      </c>
      <c r="G366" t="str">
        <f>HYPERLINK("http://www.ncbi.nlm.nih.gov/sites/entrez?db=nuccore&amp;cmd=search&amp;term=NR_144748.1", "NR_144748.1")</f>
        <v>NR_144748.1</v>
      </c>
      <c r="H366">
        <v>1476</v>
      </c>
      <c r="I366">
        <v>335</v>
      </c>
      <c r="J366">
        <v>771</v>
      </c>
      <c r="K366">
        <v>29.607046070460701</v>
      </c>
      <c r="L366">
        <v>555</v>
      </c>
      <c r="M366">
        <v>9.9999999999999994E-158</v>
      </c>
      <c r="N366" t="s">
        <v>1259</v>
      </c>
      <c r="O366">
        <v>89</v>
      </c>
      <c r="P366" t="s">
        <v>510</v>
      </c>
      <c r="Q366">
        <v>0</v>
      </c>
      <c r="R366" t="s">
        <v>39</v>
      </c>
      <c r="S366" t="s">
        <v>39</v>
      </c>
      <c r="T366" t="s">
        <v>357</v>
      </c>
      <c r="U366" t="s">
        <v>358</v>
      </c>
      <c r="V366" t="s">
        <v>359</v>
      </c>
      <c r="W366" t="s">
        <v>106</v>
      </c>
      <c r="X366" t="s">
        <v>97</v>
      </c>
      <c r="Y366" t="s">
        <v>98</v>
      </c>
      <c r="Z366" t="s">
        <v>79</v>
      </c>
      <c r="AB366" t="s">
        <v>47</v>
      </c>
    </row>
  </sheetData>
  <mergeCells count="7">
    <mergeCell ref="R1:S1"/>
    <mergeCell ref="T1:AB1"/>
    <mergeCell ref="A1:E1"/>
    <mergeCell ref="F1:K1"/>
    <mergeCell ref="L1:M1"/>
    <mergeCell ref="N1:O1"/>
    <mergeCell ref="P1:Q1"/>
  </mergeCells>
  <conditionalFormatting sqref="E3:E366">
    <cfRule type="dataBar" priority="1">
      <dataBar>
        <cfvo type="min"/>
        <cfvo type="max"/>
        <color rgb="FFFFC000"/>
      </dataBar>
    </cfRule>
  </conditionalFormatting>
  <conditionalFormatting sqref="K3:K366">
    <cfRule type="dataBar" priority="2">
      <dataBar>
        <cfvo type="min"/>
        <cfvo type="max"/>
        <color rgb="FF9ACD32"/>
      </dataBar>
    </cfRule>
  </conditionalFormatting>
  <conditionalFormatting sqref="O3:O366">
    <cfRule type="dataBar" priority="3">
      <dataBar>
        <cfvo type="min"/>
        <cfvo type="max"/>
        <color rgb="FFDC1687"/>
      </dataBar>
    </cfRule>
  </conditionalFormatting>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5"/>
  <sheetViews>
    <sheetView tabSelected="1" workbookViewId="0"/>
  </sheetViews>
  <sheetFormatPr defaultRowHeight="14.4" x14ac:dyDescent="0.3"/>
  <cols>
    <col min="1" max="1" width="15.6640625" customWidth="1"/>
    <col min="2" max="2" width="70.6640625" customWidth="1"/>
  </cols>
  <sheetData>
    <row r="1" spans="1:2" x14ac:dyDescent="0.3">
      <c r="A1" t="s">
        <v>1292</v>
      </c>
      <c r="B1" t="s">
        <v>14</v>
      </c>
    </row>
    <row r="2" spans="1:2" x14ac:dyDescent="0.3">
      <c r="A2" s="2" t="s">
        <v>9</v>
      </c>
      <c r="B2" s="2" t="s">
        <v>1260</v>
      </c>
    </row>
    <row r="3" spans="1:2" x14ac:dyDescent="0.3">
      <c r="A3" s="2" t="s">
        <v>10</v>
      </c>
      <c r="B3" s="2" t="s">
        <v>1261</v>
      </c>
    </row>
    <row r="4" spans="1:2" x14ac:dyDescent="0.3">
      <c r="A4" s="2" t="s">
        <v>11</v>
      </c>
      <c r="B4" s="2" t="s">
        <v>1262</v>
      </c>
    </row>
    <row r="5" spans="1:2" x14ac:dyDescent="0.3">
      <c r="A5" s="2" t="s">
        <v>12</v>
      </c>
      <c r="B5" s="2" t="s">
        <v>1263</v>
      </c>
    </row>
    <row r="6" spans="1:2" x14ac:dyDescent="0.3">
      <c r="A6" s="2" t="s">
        <v>13</v>
      </c>
      <c r="B6" s="2" t="s">
        <v>1264</v>
      </c>
    </row>
    <row r="7" spans="1:2" x14ac:dyDescent="0.3">
      <c r="A7" s="2" t="s">
        <v>14</v>
      </c>
      <c r="B7" s="2" t="s">
        <v>1265</v>
      </c>
    </row>
    <row r="8" spans="1:2" x14ac:dyDescent="0.3">
      <c r="A8" s="2" t="s">
        <v>15</v>
      </c>
      <c r="B8" s="2" t="s">
        <v>1266</v>
      </c>
    </row>
    <row r="9" spans="1:2" x14ac:dyDescent="0.3">
      <c r="A9" s="2" t="s">
        <v>16</v>
      </c>
      <c r="B9" s="2" t="s">
        <v>1267</v>
      </c>
    </row>
    <row r="10" spans="1:2" x14ac:dyDescent="0.3">
      <c r="A10" s="2" t="s">
        <v>17</v>
      </c>
      <c r="B10" s="2" t="s">
        <v>1268</v>
      </c>
    </row>
    <row r="11" spans="1:2" x14ac:dyDescent="0.3">
      <c r="A11" s="2" t="s">
        <v>18</v>
      </c>
      <c r="B11" s="2" t="s">
        <v>1269</v>
      </c>
    </row>
    <row r="12" spans="1:2" x14ac:dyDescent="0.3">
      <c r="A12" s="2" t="s">
        <v>19</v>
      </c>
      <c r="B12" s="2" t="s">
        <v>1270</v>
      </c>
    </row>
    <row r="13" spans="1:2" x14ac:dyDescent="0.3">
      <c r="A13" s="2" t="s">
        <v>20</v>
      </c>
      <c r="B13" s="2" t="s">
        <v>1271</v>
      </c>
    </row>
    <row r="14" spans="1:2" x14ac:dyDescent="0.3">
      <c r="A14" s="2" t="s">
        <v>1272</v>
      </c>
      <c r="B14" s="2" t="s">
        <v>1273</v>
      </c>
    </row>
    <row r="15" spans="1:2" x14ac:dyDescent="0.3">
      <c r="A15" s="2" t="s">
        <v>22</v>
      </c>
      <c r="B15" s="2" t="s">
        <v>1274</v>
      </c>
    </row>
    <row r="16" spans="1:2" x14ac:dyDescent="0.3">
      <c r="A16" s="2" t="s">
        <v>23</v>
      </c>
      <c r="B16" s="2" t="s">
        <v>1275</v>
      </c>
    </row>
    <row r="17" spans="1:2" x14ac:dyDescent="0.3">
      <c r="A17" s="2" t="s">
        <v>24</v>
      </c>
      <c r="B17" s="2" t="s">
        <v>1276</v>
      </c>
    </row>
    <row r="18" spans="1:2" x14ac:dyDescent="0.3">
      <c r="A18" s="2" t="s">
        <v>25</v>
      </c>
      <c r="B18" s="2" t="s">
        <v>1277</v>
      </c>
    </row>
    <row r="19" spans="1:2" ht="57.6" x14ac:dyDescent="0.3">
      <c r="A19" s="2" t="s">
        <v>1278</v>
      </c>
      <c r="B19" s="2" t="s">
        <v>1279</v>
      </c>
    </row>
    <row r="20" spans="1:2" ht="57.6" x14ac:dyDescent="0.3">
      <c r="A20" s="2" t="s">
        <v>1280</v>
      </c>
      <c r="B20" s="2" t="s">
        <v>1281</v>
      </c>
    </row>
    <row r="21" spans="1:2" ht="57.6" x14ac:dyDescent="0.3">
      <c r="A21" s="2" t="s">
        <v>1282</v>
      </c>
      <c r="B21" s="2" t="s">
        <v>1283</v>
      </c>
    </row>
    <row r="22" spans="1:2" ht="72" x14ac:dyDescent="0.3">
      <c r="A22" s="2" t="s">
        <v>1284</v>
      </c>
      <c r="B22" s="2" t="s">
        <v>1285</v>
      </c>
    </row>
    <row r="23" spans="1:2" ht="28.8" x14ac:dyDescent="0.3">
      <c r="A23" s="2" t="s">
        <v>1286</v>
      </c>
      <c r="B23" s="2" t="s">
        <v>1287</v>
      </c>
    </row>
    <row r="24" spans="1:2" ht="28.8" x14ac:dyDescent="0.3">
      <c r="A24" s="2" t="s">
        <v>1288</v>
      </c>
      <c r="B24" s="2" t="s">
        <v>1289</v>
      </c>
    </row>
    <row r="25" spans="1:2" ht="43.2" x14ac:dyDescent="0.3">
      <c r="A25" s="2" t="s">
        <v>1290</v>
      </c>
      <c r="B25" s="2" t="s">
        <v>1291</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BLAST results</vt:lpstr>
      <vt:lpstr>Glossary</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박선</dc:creator>
  <cp:lastModifiedBy>박선</cp:lastModifiedBy>
  <dcterms:created xsi:type="dcterms:W3CDTF">2020-03-23T07:10:49Z</dcterms:created>
  <dcterms:modified xsi:type="dcterms:W3CDTF">2020-07-30T07:12:07Z</dcterms:modified>
</cp:coreProperties>
</file>