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HISHEK PANDEY\Desktop\Molecular and Cellular Biochemistry Journal\"/>
    </mc:Choice>
  </mc:AlternateContent>
  <xr:revisionPtr revIDLastSave="0" documentId="13_ncr:1_{8B48FF45-B355-43B4-A0BD-374D44D6DE70}" xr6:coauthVersionLast="46" xr6:coauthVersionMax="46" xr10:uidLastSave="{00000000-0000-0000-0000-000000000000}"/>
  <bookViews>
    <workbookView xWindow="-120" yWindow="-120" windowWidth="29040" windowHeight="15840" firstSheet="1" activeTab="2" xr2:uid="{FE577986-07AF-4835-8629-5190D070929D}"/>
  </bookViews>
  <sheets>
    <sheet name="DAPI imaging" sheetId="3" r:id="rId1"/>
    <sheet name="Caspase Glo 37 Assay" sheetId="4" r:id="rId2"/>
    <sheet name="Flow Cytometry Analysis" sheetId="5" r:id="rId3"/>
    <sheet name="qRT-PCR Analysis" sheetId="6" r:id="rId4"/>
    <sheet name="Dual Luciferase Expression anlz" sheetId="7" r:id="rId5"/>
    <sheet name="Western Blotting Analysis" sheetId="8" r:id="rId6"/>
    <sheet name="Rate of Inhibition bw si and mi" sheetId="9" r:id="rId7"/>
  </sheets>
  <externalReferences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5" l="1"/>
  <c r="I6" i="5"/>
  <c r="G13" i="5"/>
  <c r="H13" i="5" s="1"/>
  <c r="F9" i="5"/>
  <c r="C9" i="5"/>
  <c r="B9" i="5"/>
  <c r="L8" i="5"/>
  <c r="K8" i="5"/>
  <c r="I8" i="5"/>
  <c r="H8" i="5"/>
  <c r="G8" i="5"/>
  <c r="L7" i="5"/>
  <c r="K7" i="5"/>
  <c r="H7" i="5"/>
  <c r="G7" i="5"/>
  <c r="I7" i="5" s="1"/>
  <c r="H6" i="5"/>
  <c r="J6" i="5" s="1"/>
  <c r="G6" i="5"/>
  <c r="H5" i="5"/>
  <c r="G5" i="5"/>
  <c r="D9" i="3"/>
  <c r="D8" i="3"/>
  <c r="E7" i="3"/>
  <c r="E3" i="8"/>
  <c r="F6" i="8" s="1"/>
  <c r="F3" i="8"/>
  <c r="E6" i="8"/>
  <c r="E9" i="8"/>
  <c r="F9" i="8" s="1"/>
  <c r="E12" i="8"/>
  <c r="E15" i="8"/>
  <c r="F15" i="8" s="1"/>
  <c r="G17" i="6"/>
  <c r="H17" i="6" s="1"/>
  <c r="I17" i="6" s="1"/>
  <c r="J17" i="6" s="1"/>
  <c r="K14" i="6"/>
  <c r="G11" i="6"/>
  <c r="H11" i="6" s="1"/>
  <c r="I11" i="6" s="1"/>
  <c r="J11" i="6" s="1"/>
  <c r="J6" i="6"/>
  <c r="J7" i="6"/>
  <c r="J8" i="6"/>
  <c r="J9" i="6"/>
  <c r="J10" i="6"/>
  <c r="J12" i="6"/>
  <c r="J13" i="6"/>
  <c r="J15" i="6"/>
  <c r="J16" i="6"/>
  <c r="J19" i="6"/>
  <c r="I6" i="6"/>
  <c r="I7" i="6"/>
  <c r="I8" i="6"/>
  <c r="I9" i="6"/>
  <c r="I10" i="6"/>
  <c r="I12" i="6"/>
  <c r="I13" i="6"/>
  <c r="I15" i="6"/>
  <c r="I16" i="6"/>
  <c r="I19" i="6"/>
  <c r="G25" i="6"/>
  <c r="H8" i="6"/>
  <c r="H9" i="6"/>
  <c r="H10" i="6"/>
  <c r="H12" i="6"/>
  <c r="H13" i="6"/>
  <c r="H15" i="6"/>
  <c r="H16" i="6"/>
  <c r="H19" i="6"/>
  <c r="H6" i="6"/>
  <c r="H7" i="6"/>
  <c r="D17" i="6"/>
  <c r="G15" i="6"/>
  <c r="D15" i="6"/>
  <c r="G12" i="6"/>
  <c r="D12" i="6"/>
  <c r="G6" i="6"/>
  <c r="G7" i="6"/>
  <c r="G8" i="6"/>
  <c r="G9" i="6"/>
  <c r="D7" i="6"/>
  <c r="D8" i="6"/>
  <c r="D9" i="6"/>
  <c r="D13" i="9"/>
  <c r="E13" i="9" s="1"/>
  <c r="E12" i="9"/>
  <c r="D12" i="9"/>
  <c r="D6" i="9"/>
  <c r="E6" i="9" s="1"/>
  <c r="E5" i="9"/>
  <c r="D5" i="9"/>
  <c r="G10" i="7"/>
  <c r="D10" i="7"/>
  <c r="H10" i="7" s="1"/>
  <c r="I10" i="7" s="1"/>
  <c r="G9" i="7"/>
  <c r="D9" i="7"/>
  <c r="H9" i="7" s="1"/>
  <c r="I9" i="7" s="1"/>
  <c r="G8" i="7"/>
  <c r="D8" i="7"/>
  <c r="H8" i="7" s="1"/>
  <c r="I8" i="7" s="1"/>
  <c r="G7" i="7"/>
  <c r="D7" i="7"/>
  <c r="G6" i="7"/>
  <c r="D6" i="7"/>
  <c r="H6" i="7" s="1"/>
  <c r="I6" i="7" s="1"/>
  <c r="G5" i="7"/>
  <c r="D5" i="7"/>
  <c r="G4" i="7"/>
  <c r="D4" i="7"/>
  <c r="G3" i="7"/>
  <c r="H3" i="7" s="1"/>
  <c r="I3" i="7" s="1"/>
  <c r="D3" i="7"/>
  <c r="J7" i="5" l="1"/>
  <c r="G9" i="5"/>
  <c r="F12" i="8"/>
  <c r="H7" i="7"/>
  <c r="I7" i="7" s="1"/>
  <c r="H4" i="7"/>
  <c r="I4" i="7" s="1"/>
  <c r="H5" i="7"/>
  <c r="I5" i="7" s="1"/>
  <c r="I13" i="7"/>
  <c r="J6" i="7" s="1"/>
  <c r="E12" i="7"/>
  <c r="J5" i="7" l="1"/>
  <c r="J4" i="7"/>
  <c r="K6" i="7" l="1"/>
  <c r="K7" i="7"/>
  <c r="G19" i="6" l="1"/>
  <c r="D19" i="6"/>
  <c r="G18" i="6"/>
  <c r="H18" i="6" s="1"/>
  <c r="I18" i="6" s="1"/>
  <c r="J18" i="6" s="1"/>
  <c r="K17" i="6" s="1"/>
  <c r="D18" i="6"/>
  <c r="G16" i="6"/>
  <c r="D16" i="6"/>
  <c r="G14" i="6"/>
  <c r="H14" i="6" s="1"/>
  <c r="I14" i="6" s="1"/>
  <c r="J14" i="6" s="1"/>
  <c r="D14" i="6"/>
  <c r="G13" i="6"/>
  <c r="D13" i="6"/>
  <c r="D11" i="6"/>
  <c r="G10" i="6"/>
  <c r="D10" i="6"/>
  <c r="D6" i="6"/>
  <c r="G5" i="6"/>
  <c r="H5" i="6" s="1"/>
  <c r="D5" i="6"/>
  <c r="I5" i="6" l="1"/>
  <c r="J5" i="6" s="1"/>
  <c r="K5" i="6" l="1"/>
  <c r="K8" i="6"/>
  <c r="K11" i="6"/>
  <c r="F11" i="4" l="1"/>
  <c r="E11" i="4"/>
  <c r="D11" i="4"/>
  <c r="C11" i="4"/>
  <c r="B11" i="4"/>
  <c r="A11" i="4"/>
  <c r="F10" i="4"/>
  <c r="E10" i="4"/>
  <c r="D10" i="4"/>
  <c r="C10" i="4"/>
  <c r="B10" i="4"/>
  <c r="B16" i="4" s="1"/>
  <c r="A10" i="4"/>
  <c r="F9" i="4"/>
  <c r="E9" i="4"/>
  <c r="B19" i="4" s="1"/>
  <c r="D9" i="4"/>
  <c r="B18" i="4" s="1"/>
  <c r="C9" i="4"/>
  <c r="B17" i="4" s="1"/>
  <c r="B9" i="4"/>
  <c r="A9" i="4"/>
  <c r="B15" i="4" s="1"/>
  <c r="D4" i="3"/>
  <c r="D5" i="3"/>
  <c r="D6" i="3"/>
  <c r="E6" i="3" s="1"/>
  <c r="D3" i="3"/>
  <c r="E5" i="3" l="1"/>
</calcChain>
</file>

<file path=xl/sharedStrings.xml><?xml version="1.0" encoding="utf-8"?>
<sst xmlns="http://schemas.openxmlformats.org/spreadsheetml/2006/main" count="173" uniqueCount="92">
  <si>
    <t>Control</t>
  </si>
  <si>
    <t>H2O2</t>
  </si>
  <si>
    <t>Total No of cells</t>
  </si>
  <si>
    <t>Apoptotic Nuclei</t>
  </si>
  <si>
    <t>Percentage of apoptotic Nuclei</t>
  </si>
  <si>
    <t>DAPI Staining</t>
  </si>
  <si>
    <t>Difference</t>
  </si>
  <si>
    <t>Difference of reduction of apoptosis</t>
  </si>
  <si>
    <t>Reversal from mimic effect</t>
  </si>
  <si>
    <t>Remark</t>
  </si>
  <si>
    <t>siRNA of MOAP1</t>
  </si>
  <si>
    <t>hcmv-miR-UL70-3p mimic+ H2O2</t>
  </si>
  <si>
    <t>hcmv-miR-UL70-3p mimic+ Inhibitor H2O2</t>
  </si>
  <si>
    <t>Blank</t>
  </si>
  <si>
    <t>Nutrilization</t>
  </si>
  <si>
    <t>Average Caspase Glo 3/7 assay</t>
  </si>
  <si>
    <t>Flow Cytometry Analysis</t>
  </si>
  <si>
    <t>Percentage</t>
  </si>
  <si>
    <t>Sample</t>
  </si>
  <si>
    <t>Viable</t>
  </si>
  <si>
    <t>Apoptotic</t>
  </si>
  <si>
    <t>Necrotic cells</t>
  </si>
  <si>
    <t>Total number of viable and apoptotic cell (Exclude Necrotic cells) in percentage</t>
  </si>
  <si>
    <t>Difference from viable to apoptotic cells %</t>
  </si>
  <si>
    <t>Apoptotic cell Ratio= No of cells in Early and Late apoptosis/ total no of cells in Q2,Q3 and Q4* 100 (in %)</t>
  </si>
  <si>
    <t>Apoptotic cell Ratio (in %)</t>
  </si>
  <si>
    <t>H2O2 treated</t>
  </si>
  <si>
    <t>Total percent of cell in Positive control and mimic + treated with H2O2</t>
  </si>
  <si>
    <t>GAPDH internal Control</t>
  </si>
  <si>
    <t>MOAP1</t>
  </si>
  <si>
    <t>cq</t>
  </si>
  <si>
    <t>Avg</t>
  </si>
  <si>
    <t>dcq</t>
  </si>
  <si>
    <t>ddcq</t>
  </si>
  <si>
    <t>FC</t>
  </si>
  <si>
    <t>Average Fold Change</t>
  </si>
  <si>
    <t>H2O2+ siRNA of MOAP1</t>
  </si>
  <si>
    <t>H2O2+ hcmv-miR-UL70-3p mimic</t>
  </si>
  <si>
    <t>H2O2+ hcmv-miR-UL70-3p mimic+ inhibitor</t>
  </si>
  <si>
    <t>Average</t>
  </si>
  <si>
    <t>qRT-PCR</t>
  </si>
  <si>
    <t>DUAL LUCIFERASE ASSAY ANALYSIS</t>
  </si>
  <si>
    <t>CALCULATIONS</t>
  </si>
  <si>
    <t>LUC</t>
  </si>
  <si>
    <t>RENILLA</t>
  </si>
  <si>
    <t>Normalized</t>
  </si>
  <si>
    <t>Relative Luciferase Activity (Fold)</t>
  </si>
  <si>
    <t>Percentage of Luciferase activity among WT vector</t>
  </si>
  <si>
    <t>Inhibition ratio</t>
  </si>
  <si>
    <t>Average Control for MOAP1 WT</t>
  </si>
  <si>
    <t>Average Control for MOAP1 DEL</t>
  </si>
  <si>
    <t>\</t>
  </si>
  <si>
    <t>Western Blotting Analysis</t>
  </si>
  <si>
    <t>Area</t>
  </si>
  <si>
    <t>Circ.</t>
  </si>
  <si>
    <t>Average Density</t>
  </si>
  <si>
    <t>Density arb Unit</t>
  </si>
  <si>
    <t>hcmv-miR-UL70-3p mimic+ inhibitor+ H2O2</t>
  </si>
  <si>
    <t>Beta Actin</t>
  </si>
  <si>
    <t>MOAP1 inhibition Rate</t>
  </si>
  <si>
    <t>Samples</t>
  </si>
  <si>
    <t>Fold Difference</t>
  </si>
  <si>
    <t>NUTRILIZATION</t>
  </si>
  <si>
    <t>Inhibition percentage</t>
  </si>
  <si>
    <t>siRNAs of MOAP1+ H2O2</t>
  </si>
  <si>
    <t>miR-UL70-3p + H2O2</t>
  </si>
  <si>
    <t>70-3p inhibitor + H2O2</t>
  </si>
  <si>
    <t>Western Blotting</t>
  </si>
  <si>
    <t>70-3p mimic+ H2O2</t>
  </si>
  <si>
    <t>hcmv-miRUL-703p mimic+ its inhibitor + H2O2</t>
  </si>
  <si>
    <t>Reading obtained from the Luminometer Glomax Navigator Promega</t>
  </si>
  <si>
    <t>MOAP1 WT</t>
  </si>
  <si>
    <t>MOAP1 WT+ 70-3p</t>
  </si>
  <si>
    <t>MOAP1 WT + 70-3p- 70-3p inh</t>
  </si>
  <si>
    <t xml:space="preserve"> MOAP1 DEL</t>
  </si>
  <si>
    <t>MOAP1 DEL + 70-3p</t>
  </si>
  <si>
    <t>MOAP1 DEL+ 70-3p- 70-3p inh</t>
  </si>
  <si>
    <t xml:space="preserve">MOAP1 WT </t>
  </si>
  <si>
    <t>MOAP1 WT + hcmv-miR-UL70-3p mimic</t>
  </si>
  <si>
    <t>MOAP1WT  hcmv-miR-UL70-3p mimic + inhibitor</t>
  </si>
  <si>
    <t>MOAP1 DEL</t>
  </si>
  <si>
    <t>MOAP1 DEL +  miR-UL70-3p mimic + inhibitor 70 3p inh</t>
  </si>
  <si>
    <t>MOAP1 DEL + hcmv-miR-UL70-3p mimic</t>
  </si>
  <si>
    <t>Early Apoptosis</t>
  </si>
  <si>
    <t>Late Apoptosis</t>
  </si>
  <si>
    <t>Difference with respect to early Apoptosis (Compare with Positive Control)</t>
  </si>
  <si>
    <t>Difference with respect to Late Apoptosis (Compare with Positive Control)</t>
  </si>
  <si>
    <t>Flow Cytometry Apoptotic Cell Ratio in percentage</t>
  </si>
  <si>
    <t>hcmv-miR-UL70-3p mimic with treatment with H2O2</t>
  </si>
  <si>
    <t>hcmv-miR-UL70-3p mimic, their inhibitor with treatment with H2O2</t>
  </si>
  <si>
    <t>All Values in Percentage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</si>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</sst>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rgb="FF91FF6D"/>
        <bgColor indexed="64"/>
      </patternFill>
    </fill>
    <fill>
      <patternFill patternType="solid">
        <fgColor rgb="FFFF4500"/>
        <bgColor indexed="64"/>
      </patternFill>
    </fill>
    <fill>
      <patternFill patternType="solid">
        <fgColor rgb="FFFF8300"/>
        <bgColor indexed="64"/>
      </patternFill>
    </fill>
    <fill>
      <patternFill patternType="solid">
        <fgColor rgb="FFFF6400"/>
        <bgColor indexed="64"/>
      </patternFill>
    </fill>
    <fill>
      <patternFill patternType="solid">
        <fgColor rgb="FF18FFE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1" fontId="5" fillId="2" borderId="1" xfId="0" applyNumberFormat="1" applyFont="1" applyFill="1" applyBorder="1" applyAlignment="1">
      <alignment horizontal="center" vertical="center"/>
    </xf>
    <xf numFmtId="11" fontId="5" fillId="3" borderId="1" xfId="0" applyNumberFormat="1" applyFont="1" applyFill="1" applyBorder="1" applyAlignment="1">
      <alignment horizontal="center" vertical="center"/>
    </xf>
    <xf numFmtId="11" fontId="5" fillId="4" borderId="1" xfId="0" applyNumberFormat="1" applyFont="1" applyFill="1" applyBorder="1" applyAlignment="1">
      <alignment horizontal="center" vertical="center"/>
    </xf>
    <xf numFmtId="11" fontId="5" fillId="5" borderId="1" xfId="0" applyNumberFormat="1" applyFont="1" applyFill="1" applyBorder="1" applyAlignment="1">
      <alignment horizontal="center" vertical="center"/>
    </xf>
    <xf numFmtId="11" fontId="5" fillId="6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4" fillId="0" borderId="0" xfId="0" applyFont="1"/>
    <xf numFmtId="11" fontId="5" fillId="0" borderId="1" xfId="0" applyNumberFormat="1" applyFont="1" applyBorder="1"/>
    <xf numFmtId="0" fontId="4" fillId="0" borderId="1" xfId="0" applyFont="1" applyBorder="1"/>
    <xf numFmtId="0" fontId="5" fillId="0" borderId="1" xfId="0" applyFont="1" applyBorder="1"/>
    <xf numFmtId="11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2" fontId="5" fillId="0" borderId="1" xfId="0" applyNumberFormat="1" applyFont="1" applyBorder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7" borderId="1" xfId="0" applyFont="1" applyFill="1" applyBorder="1"/>
    <xf numFmtId="0" fontId="4" fillId="7" borderId="1" xfId="0" applyFont="1" applyFill="1" applyBorder="1"/>
    <xf numFmtId="0" fontId="5" fillId="8" borderId="1" xfId="0" applyFont="1" applyFill="1" applyBorder="1"/>
    <xf numFmtId="0" fontId="4" fillId="8" borderId="1" xfId="0" applyFont="1" applyFill="1" applyBorder="1"/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center"/>
    </xf>
    <xf numFmtId="0" fontId="12" fillId="0" borderId="0" xfId="0" applyFont="1"/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4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wrapText="1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11" fillId="0" borderId="0" xfId="0" applyFont="1" applyAlignment="1">
      <alignment horizontal="center"/>
    </xf>
    <xf numFmtId="2" fontId="5" fillId="0" borderId="2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baseline="0">
                <a:solidFill>
                  <a:schemeClr val="tx2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3 UTR binding of MOAP1 with 70- 3p confirmation with dual Luciferase Expression assay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baseline="0">
              <a:solidFill>
                <a:schemeClr val="tx2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'[1]Dual Luciferase Expression Dec '!$A$15:$A$21</c:f>
              <c:strCache>
                <c:ptCount val="7"/>
                <c:pt idx="0">
                  <c:v>Control</c:v>
                </c:pt>
                <c:pt idx="1">
                  <c:v>Wild Type MOAP1</c:v>
                </c:pt>
                <c:pt idx="2">
                  <c:v>Widl Type MOAP1 + 70-3p</c:v>
                </c:pt>
                <c:pt idx="3">
                  <c:v>Wild Type+ 70-3p- 70-3p inh</c:v>
                </c:pt>
                <c:pt idx="4">
                  <c:v>Mutant Type MOAP1</c:v>
                </c:pt>
                <c:pt idx="5">
                  <c:v>Mutant Type MOAP1 + 70-3p</c:v>
                </c:pt>
                <c:pt idx="6">
                  <c:v>Mutant Type+ 70-3p- 70-3p inh</c:v>
                </c:pt>
              </c:strCache>
            </c:strRef>
          </c:cat>
          <c:val>
            <c:numRef>
              <c:f>'[1]Dual Luciferase Expression Dec '!$B$15:$B$20</c:f>
              <c:numCache>
                <c:formatCode>General</c:formatCode>
                <c:ptCount val="6"/>
                <c:pt idx="0">
                  <c:v>1</c:v>
                </c:pt>
                <c:pt idx="1">
                  <c:v>1.7139808278684634</c:v>
                </c:pt>
                <c:pt idx="2">
                  <c:v>0.27846931496403521</c:v>
                </c:pt>
                <c:pt idx="3">
                  <c:v>1.0823259419257949</c:v>
                </c:pt>
                <c:pt idx="4">
                  <c:v>0.94529449632586937</c:v>
                </c:pt>
                <c:pt idx="5">
                  <c:v>0.96886996051548624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1E-4965-9963-03390D10D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711347631"/>
        <c:axId val="711350959"/>
      </c:barChart>
      <c:catAx>
        <c:axId val="7113476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Setup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2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11350959"/>
        <c:crosses val="autoZero"/>
        <c:auto val="1"/>
        <c:lblAlgn val="ctr"/>
        <c:lblOffset val="100"/>
        <c:noMultiLvlLbl val="0"/>
      </c:catAx>
      <c:valAx>
        <c:axId val="711350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2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/>
                  <a:t>Relative Luciferase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2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2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11347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16328</xdr:colOff>
      <xdr:row>23</xdr:row>
      <xdr:rowOff>81643</xdr:rowOff>
    </xdr:from>
    <xdr:to>
      <xdr:col>8</xdr:col>
      <xdr:colOff>121103</xdr:colOff>
      <xdr:row>42</xdr:row>
      <xdr:rowOff>43543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24F4C7C-1231-49DB-ABF9-331A739856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BHISHEK%20PANDEY/Desktop/MOAP1%20paper%2021.03.2021/Supplimentary%20documents/S6%20Dual%20Luciferase%20assa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al Luciferase Expression Dec "/>
    </sheetNames>
    <sheetDataSet>
      <sheetData sheetId="0">
        <row r="15">
          <cell r="A15" t="str">
            <v>Control</v>
          </cell>
          <cell r="B15">
            <v>1</v>
          </cell>
        </row>
        <row r="16">
          <cell r="A16" t="str">
            <v>Wild Type MOAP1</v>
          </cell>
          <cell r="B16">
            <v>1.7139808278684634</v>
          </cell>
        </row>
        <row r="17">
          <cell r="A17" t="str">
            <v>Widl Type MOAP1 + 70-3p</v>
          </cell>
          <cell r="B17">
            <v>0.27846931496403521</v>
          </cell>
        </row>
        <row r="18">
          <cell r="A18" t="str">
            <v>Wild Type+ 70-3p- 70-3p inh</v>
          </cell>
          <cell r="B18">
            <v>1.0823259419257949</v>
          </cell>
        </row>
        <row r="19">
          <cell r="A19" t="str">
            <v>Mutant Type MOAP1</v>
          </cell>
          <cell r="B19">
            <v>0.94529449632586937</v>
          </cell>
        </row>
        <row r="20">
          <cell r="A20" t="str">
            <v>Mutant Type MOAP1 + 70-3p</v>
          </cell>
          <cell r="B20">
            <v>0.96886996051548624</v>
          </cell>
        </row>
        <row r="21">
          <cell r="A21" t="str">
            <v>Mutant Type+ 70-3p- 70-3p inh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743E1-A3B6-4222-94E6-6E25E7CAF4F2}">
  <dimension ref="A1:F9"/>
  <sheetViews>
    <sheetView workbookViewId="0">
      <selection activeCell="D10" sqref="D10"/>
    </sheetView>
  </sheetViews>
  <sheetFormatPr defaultColWidth="8.85546875" defaultRowHeight="16.5" x14ac:dyDescent="0.25"/>
  <cols>
    <col min="1" max="1" width="31.7109375" style="1" bestFit="1" customWidth="1"/>
    <col min="2" max="2" width="14.42578125" style="1" bestFit="1" customWidth="1"/>
    <col min="3" max="3" width="14.7109375" style="1" bestFit="1" customWidth="1"/>
    <col min="4" max="4" width="20.140625" style="1" customWidth="1"/>
    <col min="5" max="5" width="18.85546875" style="1" customWidth="1"/>
    <col min="6" max="6" width="38.85546875" style="1" customWidth="1"/>
    <col min="7" max="16384" width="8.85546875" style="1"/>
  </cols>
  <sheetData>
    <row r="1" spans="1:6" ht="20.25" x14ac:dyDescent="0.3">
      <c r="A1" s="66" t="s">
        <v>5</v>
      </c>
      <c r="B1" s="66"/>
      <c r="C1" s="66"/>
      <c r="D1" s="66"/>
      <c r="E1" s="66"/>
      <c r="F1" s="66"/>
    </row>
    <row r="2" spans="1:6" s="2" customFormat="1" ht="33" x14ac:dyDescent="0.25">
      <c r="A2" s="44"/>
      <c r="B2" s="44" t="s">
        <v>2</v>
      </c>
      <c r="C2" s="44" t="s">
        <v>3</v>
      </c>
      <c r="D2" s="44" t="s">
        <v>4</v>
      </c>
      <c r="E2" s="3" t="s">
        <v>6</v>
      </c>
      <c r="F2" s="3" t="s">
        <v>9</v>
      </c>
    </row>
    <row r="3" spans="1:6" x14ac:dyDescent="0.25">
      <c r="A3" s="45" t="s">
        <v>0</v>
      </c>
      <c r="B3" s="46">
        <v>56</v>
      </c>
      <c r="C3" s="46">
        <v>0</v>
      </c>
      <c r="D3" s="46">
        <f>C3/B3*100</f>
        <v>0</v>
      </c>
      <c r="E3" s="47"/>
      <c r="F3" s="47"/>
    </row>
    <row r="4" spans="1:6" x14ac:dyDescent="0.25">
      <c r="A4" s="45" t="s">
        <v>1</v>
      </c>
      <c r="B4" s="46">
        <v>41</v>
      </c>
      <c r="C4" s="46">
        <v>9</v>
      </c>
      <c r="D4" s="46">
        <f t="shared" ref="D4:D6" si="0">C4/B4*100</f>
        <v>21.951219512195124</v>
      </c>
      <c r="E4" s="47"/>
      <c r="F4" s="47"/>
    </row>
    <row r="5" spans="1:6" x14ac:dyDescent="0.25">
      <c r="A5" s="45" t="s">
        <v>68</v>
      </c>
      <c r="B5" s="46">
        <v>54</v>
      </c>
      <c r="C5" s="46">
        <v>4</v>
      </c>
      <c r="D5" s="46">
        <f t="shared" si="0"/>
        <v>7.4074074074074066</v>
      </c>
      <c r="E5" s="47">
        <f>D4-D5</f>
        <v>14.543812104787717</v>
      </c>
      <c r="F5" s="47" t="s">
        <v>7</v>
      </c>
    </row>
    <row r="6" spans="1:6" ht="33" x14ac:dyDescent="0.25">
      <c r="A6" s="48" t="s">
        <v>69</v>
      </c>
      <c r="B6" s="46">
        <v>94</v>
      </c>
      <c r="C6" s="46">
        <v>11</v>
      </c>
      <c r="D6" s="46">
        <f t="shared" si="0"/>
        <v>11.702127659574469</v>
      </c>
      <c r="E6" s="47">
        <f>D6-D5</f>
        <v>4.2947202521670622</v>
      </c>
      <c r="F6" s="47" t="s">
        <v>8</v>
      </c>
    </row>
    <row r="7" spans="1:6" x14ac:dyDescent="0.25">
      <c r="E7" s="1">
        <f>E5-E6</f>
        <v>10.249091852620655</v>
      </c>
    </row>
    <row r="8" spans="1:6" x14ac:dyDescent="0.25">
      <c r="D8" s="1">
        <f>D4-D5</f>
        <v>14.543812104787717</v>
      </c>
    </row>
    <row r="9" spans="1:6" x14ac:dyDescent="0.25">
      <c r="D9" s="1">
        <f>D6-D5</f>
        <v>4.2947202521670622</v>
      </c>
    </row>
  </sheetData>
  <mergeCells count="1">
    <mergeCell ref="A1:F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4B166-0926-4B60-9E6B-E110E8FD96C4}">
  <dimension ref="A1:G19"/>
  <sheetViews>
    <sheetView topLeftCell="A10" workbookViewId="0">
      <selection activeCell="B17" sqref="B17"/>
    </sheetView>
  </sheetViews>
  <sheetFormatPr defaultRowHeight="15" x14ac:dyDescent="0.25"/>
  <cols>
    <col min="1" max="1" width="12.85546875" customWidth="1"/>
    <col min="2" max="2" width="18.42578125" customWidth="1"/>
    <col min="4" max="4" width="15.7109375" customWidth="1"/>
    <col min="5" max="5" width="17.28515625" customWidth="1"/>
    <col min="6" max="6" width="8.85546875" customWidth="1"/>
    <col min="7" max="7" width="19.28515625" customWidth="1"/>
  </cols>
  <sheetData>
    <row r="1" spans="1:7" ht="42.75" x14ac:dyDescent="0.25">
      <c r="A1" s="4" t="s">
        <v>0</v>
      </c>
      <c r="B1" s="4" t="s">
        <v>1</v>
      </c>
      <c r="C1" s="4" t="s">
        <v>10</v>
      </c>
      <c r="D1" s="4" t="s">
        <v>11</v>
      </c>
      <c r="E1" s="4" t="s">
        <v>12</v>
      </c>
      <c r="F1" s="4" t="s">
        <v>13</v>
      </c>
      <c r="G1" s="49" t="s">
        <v>9</v>
      </c>
    </row>
    <row r="2" spans="1:7" x14ac:dyDescent="0.25">
      <c r="A2" s="5">
        <v>1</v>
      </c>
      <c r="B2" s="5">
        <v>2</v>
      </c>
      <c r="C2" s="5">
        <v>3</v>
      </c>
      <c r="D2" s="5">
        <v>4</v>
      </c>
      <c r="E2" s="5">
        <v>5</v>
      </c>
      <c r="F2" s="5">
        <v>7</v>
      </c>
      <c r="G2" s="67" t="s">
        <v>70</v>
      </c>
    </row>
    <row r="3" spans="1:7" x14ac:dyDescent="0.25">
      <c r="A3" s="6">
        <v>1740</v>
      </c>
      <c r="B3" s="7">
        <v>553500</v>
      </c>
      <c r="C3" s="8">
        <v>329500</v>
      </c>
      <c r="D3" s="9">
        <v>330600</v>
      </c>
      <c r="E3" s="9">
        <v>477100</v>
      </c>
      <c r="F3" s="10">
        <v>30</v>
      </c>
      <c r="G3" s="67"/>
    </row>
    <row r="4" spans="1:7" x14ac:dyDescent="0.25">
      <c r="A4" s="6">
        <v>1630</v>
      </c>
      <c r="B4" s="9">
        <v>550900</v>
      </c>
      <c r="C4" s="8">
        <v>326700</v>
      </c>
      <c r="D4" s="8">
        <v>330300</v>
      </c>
      <c r="E4" s="8">
        <v>434200</v>
      </c>
      <c r="F4" s="10">
        <v>30</v>
      </c>
      <c r="G4" s="67"/>
    </row>
    <row r="5" spans="1:7" x14ac:dyDescent="0.25">
      <c r="A5" s="6">
        <v>1740</v>
      </c>
      <c r="B5" s="7">
        <v>563500</v>
      </c>
      <c r="C5" s="8">
        <v>329500</v>
      </c>
      <c r="D5" s="9">
        <v>340600</v>
      </c>
      <c r="E5" s="9">
        <v>457100</v>
      </c>
      <c r="F5" s="10">
        <v>30</v>
      </c>
      <c r="G5" s="67"/>
    </row>
    <row r="6" spans="1:7" x14ac:dyDescent="0.25">
      <c r="A6" s="11"/>
      <c r="B6" s="11"/>
      <c r="C6" s="11"/>
      <c r="D6" s="11"/>
      <c r="E6" s="11"/>
      <c r="F6" s="11"/>
    </row>
    <row r="7" spans="1:7" x14ac:dyDescent="0.25">
      <c r="A7" s="12" t="s">
        <v>14</v>
      </c>
      <c r="B7" s="11"/>
      <c r="C7" s="11"/>
      <c r="D7" s="11"/>
      <c r="E7" s="11"/>
      <c r="F7" s="11"/>
    </row>
    <row r="8" spans="1:7" ht="42.75" x14ac:dyDescent="0.25">
      <c r="A8" s="4" t="s">
        <v>0</v>
      </c>
      <c r="B8" s="4" t="s">
        <v>1</v>
      </c>
      <c r="C8" s="4" t="s">
        <v>10</v>
      </c>
      <c r="D8" s="4" t="s">
        <v>11</v>
      </c>
      <c r="E8" s="4" t="s">
        <v>12</v>
      </c>
      <c r="F8" s="4" t="s">
        <v>13</v>
      </c>
    </row>
    <row r="9" spans="1:7" x14ac:dyDescent="0.25">
      <c r="A9" s="13">
        <f>A3-$F$3</f>
        <v>1710</v>
      </c>
      <c r="B9" s="50">
        <f t="shared" ref="B9:F9" si="0">B3-$F$3</f>
        <v>553470</v>
      </c>
      <c r="C9" s="50">
        <f t="shared" si="0"/>
        <v>329470</v>
      </c>
      <c r="D9" s="50">
        <f t="shared" si="0"/>
        <v>330570</v>
      </c>
      <c r="E9" s="50">
        <f t="shared" si="0"/>
        <v>477070</v>
      </c>
      <c r="F9" s="50">
        <f t="shared" si="0"/>
        <v>0</v>
      </c>
    </row>
    <row r="10" spans="1:7" x14ac:dyDescent="0.25">
      <c r="A10" s="13">
        <f>A4-$F$4</f>
        <v>1600</v>
      </c>
      <c r="B10" s="50">
        <f t="shared" ref="B10:F10" si="1">B4-$F$4</f>
        <v>550870</v>
      </c>
      <c r="C10" s="50">
        <f t="shared" si="1"/>
        <v>326670</v>
      </c>
      <c r="D10" s="50">
        <f t="shared" si="1"/>
        <v>330270</v>
      </c>
      <c r="E10" s="50">
        <f t="shared" si="1"/>
        <v>434170</v>
      </c>
      <c r="F10" s="50">
        <f t="shared" si="1"/>
        <v>0</v>
      </c>
    </row>
    <row r="11" spans="1:7" x14ac:dyDescent="0.25">
      <c r="A11" s="13">
        <f>A5-$F$5</f>
        <v>1710</v>
      </c>
      <c r="B11" s="50">
        <f t="shared" ref="B11:F11" si="2">B5-$F$5</f>
        <v>563470</v>
      </c>
      <c r="C11" s="50">
        <f t="shared" si="2"/>
        <v>329470</v>
      </c>
      <c r="D11" s="50">
        <f t="shared" si="2"/>
        <v>340570</v>
      </c>
      <c r="E11" s="50">
        <f t="shared" si="2"/>
        <v>457070</v>
      </c>
      <c r="F11" s="50">
        <f t="shared" si="2"/>
        <v>0</v>
      </c>
    </row>
    <row r="12" spans="1:7" x14ac:dyDescent="0.25">
      <c r="A12" s="11"/>
      <c r="B12" s="11"/>
      <c r="C12" s="11"/>
      <c r="D12" s="11"/>
      <c r="E12" s="11"/>
      <c r="F12" s="11"/>
    </row>
    <row r="13" spans="1:7" x14ac:dyDescent="0.25">
      <c r="A13" s="11"/>
      <c r="B13" s="11"/>
      <c r="C13" s="11"/>
      <c r="D13" s="11"/>
      <c r="E13" s="11"/>
      <c r="F13" s="11"/>
    </row>
    <row r="14" spans="1:7" x14ac:dyDescent="0.25">
      <c r="A14" s="14" t="s">
        <v>15</v>
      </c>
      <c r="B14" s="15"/>
      <c r="C14" s="11"/>
      <c r="D14" s="11"/>
      <c r="E14" s="11"/>
      <c r="F14" s="11"/>
    </row>
    <row r="15" spans="1:7" x14ac:dyDescent="0.25">
      <c r="A15" s="4" t="s">
        <v>0</v>
      </c>
      <c r="B15" s="16">
        <f>AVERAGE(A9:A11)</f>
        <v>1673.3333333333333</v>
      </c>
      <c r="C15" s="11"/>
      <c r="D15" s="11"/>
      <c r="E15" s="11"/>
      <c r="F15" s="11"/>
    </row>
    <row r="16" spans="1:7" x14ac:dyDescent="0.25">
      <c r="A16" s="4" t="s">
        <v>1</v>
      </c>
      <c r="B16" s="16">
        <f>AVERAGE(B9:B11)</f>
        <v>555936.66666666663</v>
      </c>
      <c r="C16" s="11"/>
      <c r="D16" s="11"/>
      <c r="E16" s="11"/>
      <c r="F16" s="11"/>
    </row>
    <row r="17" spans="1:6" ht="28.5" x14ac:dyDescent="0.25">
      <c r="A17" s="4" t="s">
        <v>10</v>
      </c>
      <c r="B17" s="16">
        <f>AVERAGE(C9:C11)</f>
        <v>328536.66666666669</v>
      </c>
      <c r="C17" s="11"/>
      <c r="D17" s="11"/>
      <c r="E17" s="11"/>
      <c r="F17" s="11"/>
    </row>
    <row r="18" spans="1:6" ht="57" x14ac:dyDescent="0.25">
      <c r="A18" s="4" t="s">
        <v>11</v>
      </c>
      <c r="B18" s="16">
        <f>AVERAGE(D9:D11)</f>
        <v>333803.33333333331</v>
      </c>
      <c r="C18" s="11"/>
      <c r="D18" s="11"/>
      <c r="E18" s="11"/>
      <c r="F18" s="11"/>
    </row>
    <row r="19" spans="1:6" ht="71.25" x14ac:dyDescent="0.25">
      <c r="A19" s="4" t="s">
        <v>12</v>
      </c>
      <c r="B19" s="16">
        <f>AVERAGE(E9:E11)</f>
        <v>456103.33333333331</v>
      </c>
      <c r="C19" s="11"/>
      <c r="D19" s="11"/>
      <c r="E19" s="11"/>
      <c r="F19" s="11"/>
    </row>
  </sheetData>
  <mergeCells count="1">
    <mergeCell ref="G2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47AB8-44D6-41D8-8AC3-34C24B261323}">
  <dimension ref="A1:L13"/>
  <sheetViews>
    <sheetView tabSelected="1" zoomScale="70" zoomScaleNormal="70" workbookViewId="0">
      <selection activeCell="I5" sqref="I5"/>
    </sheetView>
  </sheetViews>
  <sheetFormatPr defaultRowHeight="15" x14ac:dyDescent="0.25"/>
  <cols>
    <col min="1" max="1" width="28" customWidth="1"/>
    <col min="3" max="3" width="14.42578125" customWidth="1"/>
    <col min="4" max="4" width="15.85546875" customWidth="1"/>
    <col min="5" max="5" width="21.42578125" customWidth="1"/>
    <col min="6" max="6" width="14.140625" customWidth="1"/>
    <col min="7" max="7" width="26.7109375" customWidth="1"/>
    <col min="8" max="8" width="19.140625" customWidth="1"/>
    <col min="9" max="9" width="23.7109375" customWidth="1"/>
    <col min="10" max="10" width="17.28515625" customWidth="1"/>
    <col min="11" max="11" width="19.5703125" customWidth="1"/>
    <col min="12" max="12" width="24.28515625" customWidth="1"/>
  </cols>
  <sheetData>
    <row r="1" spans="1:12" ht="20.25" x14ac:dyDescent="0.3">
      <c r="A1" s="68" t="s">
        <v>16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2" x14ac:dyDescent="0.25">
      <c r="A2" s="11"/>
      <c r="B2" s="11"/>
      <c r="C2" s="12" t="s">
        <v>90</v>
      </c>
      <c r="D2" s="11"/>
      <c r="E2" s="11"/>
      <c r="F2" s="11"/>
      <c r="G2" s="11"/>
      <c r="H2" s="11"/>
    </row>
    <row r="3" spans="1:12" s="21" customFormat="1" ht="86.25" customHeight="1" x14ac:dyDescent="0.25">
      <c r="A3" s="58" t="s">
        <v>18</v>
      </c>
      <c r="B3" s="58" t="s">
        <v>19</v>
      </c>
      <c r="C3" s="58" t="s">
        <v>20</v>
      </c>
      <c r="D3" s="58" t="s">
        <v>83</v>
      </c>
      <c r="E3" s="58" t="s">
        <v>84</v>
      </c>
      <c r="F3" s="58" t="s">
        <v>21</v>
      </c>
      <c r="G3" s="61" t="s">
        <v>22</v>
      </c>
      <c r="H3" s="61" t="s">
        <v>23</v>
      </c>
      <c r="I3" s="61" t="s">
        <v>24</v>
      </c>
      <c r="J3" s="61" t="s">
        <v>25</v>
      </c>
      <c r="K3" s="61" t="s">
        <v>85</v>
      </c>
      <c r="L3" s="61" t="s">
        <v>86</v>
      </c>
    </row>
    <row r="4" spans="1:12" x14ac:dyDescent="0.25">
      <c r="A4" s="15"/>
      <c r="B4" s="15"/>
      <c r="C4" s="15"/>
      <c r="D4" s="15"/>
      <c r="E4" s="15"/>
      <c r="F4" s="15"/>
      <c r="G4" s="15"/>
      <c r="H4" s="15"/>
      <c r="I4" s="55"/>
      <c r="J4" s="15"/>
      <c r="K4" s="15"/>
      <c r="L4" s="15"/>
    </row>
    <row r="5" spans="1:12" x14ac:dyDescent="0.25">
      <c r="A5" s="18" t="s">
        <v>0</v>
      </c>
      <c r="B5" s="19">
        <v>96.2</v>
      </c>
      <c r="C5" s="19">
        <v>2.9</v>
      </c>
      <c r="D5" s="19">
        <v>0.3</v>
      </c>
      <c r="E5" s="19">
        <v>2.6</v>
      </c>
      <c r="F5" s="19">
        <v>0.9</v>
      </c>
      <c r="G5" s="19">
        <f>SUM(B5:C5)</f>
        <v>99.100000000000009</v>
      </c>
      <c r="H5" s="22">
        <f>C5/B5*100</f>
        <v>3.0145530145530142</v>
      </c>
      <c r="I5" s="19">
        <f>C5/G5*100</f>
        <v>2.926337033299697</v>
      </c>
      <c r="J5" s="22"/>
      <c r="K5" s="22"/>
      <c r="L5" s="22"/>
    </row>
    <row r="6" spans="1:12" x14ac:dyDescent="0.25">
      <c r="A6" s="18" t="s">
        <v>26</v>
      </c>
      <c r="B6" s="19">
        <v>87.1</v>
      </c>
      <c r="C6" s="19">
        <v>11</v>
      </c>
      <c r="D6" s="19">
        <v>0.8</v>
      </c>
      <c r="E6" s="19">
        <v>10.199999999999999</v>
      </c>
      <c r="F6" s="19">
        <v>1.9</v>
      </c>
      <c r="G6" s="19">
        <f>SUM(B6:C6)</f>
        <v>98.1</v>
      </c>
      <c r="H6" s="22">
        <f>C6/B6*100</f>
        <v>12.629161882893229</v>
      </c>
      <c r="I6" s="19">
        <f>C6/G6*100</f>
        <v>11.213047910295618</v>
      </c>
      <c r="J6" s="22">
        <f>SUM(H6:H7)</f>
        <v>16.515716504741967</v>
      </c>
      <c r="K6" s="22"/>
      <c r="L6" s="22"/>
    </row>
    <row r="7" spans="1:12" ht="30" x14ac:dyDescent="0.25">
      <c r="A7" s="20" t="s">
        <v>88</v>
      </c>
      <c r="B7" s="19">
        <v>95.2</v>
      </c>
      <c r="C7" s="19">
        <v>3.7</v>
      </c>
      <c r="D7" s="19">
        <v>0.8</v>
      </c>
      <c r="E7" s="19">
        <v>2.9</v>
      </c>
      <c r="F7" s="19">
        <v>1.1000000000000001</v>
      </c>
      <c r="G7" s="19">
        <f>SUM(B7:C7)</f>
        <v>98.9</v>
      </c>
      <c r="H7" s="22">
        <f>C7/B7*100</f>
        <v>3.8865546218487395</v>
      </c>
      <c r="I7" s="19">
        <f>C7/G7*100</f>
        <v>3.741152679474216</v>
      </c>
      <c r="J7" s="23">
        <f>H7/J6*100</f>
        <v>23.532461463193787</v>
      </c>
      <c r="K7" s="22">
        <f>D7-D6</f>
        <v>0</v>
      </c>
      <c r="L7" s="22">
        <f>E6-E7</f>
        <v>7.2999999999999989</v>
      </c>
    </row>
    <row r="8" spans="1:12" ht="45" x14ac:dyDescent="0.25">
      <c r="A8" s="20" t="s">
        <v>89</v>
      </c>
      <c r="B8" s="19">
        <v>78.2</v>
      </c>
      <c r="C8" s="19">
        <v>8.3000000000000007</v>
      </c>
      <c r="D8" s="19">
        <v>0.9</v>
      </c>
      <c r="E8" s="19">
        <v>7.4</v>
      </c>
      <c r="F8" s="19">
        <v>13.5</v>
      </c>
      <c r="G8" s="19">
        <f>SUM(B8:C8)</f>
        <v>86.5</v>
      </c>
      <c r="H8" s="22">
        <f>C8/B8*100</f>
        <v>10.613810741687981</v>
      </c>
      <c r="I8" s="19">
        <f>C8/G8*100</f>
        <v>9.5953757225433538</v>
      </c>
      <c r="J8" s="22"/>
      <c r="K8" s="22">
        <f>D8-D7</f>
        <v>9.9999999999999978E-2</v>
      </c>
      <c r="L8" s="22">
        <f>E8-E7</f>
        <v>4.5</v>
      </c>
    </row>
    <row r="9" spans="1:12" x14ac:dyDescent="0.25">
      <c r="A9" s="57" t="s">
        <v>91</v>
      </c>
      <c r="B9" s="58">
        <f>SUM(B5:B8)</f>
        <v>356.7</v>
      </c>
      <c r="C9" s="58">
        <f>SUM(C5:C8)</f>
        <v>25.900000000000002</v>
      </c>
      <c r="D9" s="58"/>
      <c r="E9" s="58"/>
      <c r="F9" s="58">
        <f>SUM(F5:F8)</f>
        <v>17.399999999999999</v>
      </c>
      <c r="G9" s="59">
        <f>SUM(B9:C9)</f>
        <v>382.59999999999997</v>
      </c>
      <c r="H9" s="60"/>
      <c r="I9" s="60"/>
      <c r="J9" s="60"/>
      <c r="K9" s="60"/>
      <c r="L9" s="60"/>
    </row>
    <row r="10" spans="1:12" ht="43.9" customHeight="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spans="1:12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2" ht="43.5" x14ac:dyDescent="0.25">
      <c r="A12" s="11"/>
      <c r="B12" s="11"/>
      <c r="C12" s="11"/>
      <c r="D12" s="11"/>
      <c r="E12" s="11"/>
      <c r="F12" s="11"/>
      <c r="G12" s="62" t="s">
        <v>27</v>
      </c>
      <c r="H12" s="63" t="s">
        <v>17</v>
      </c>
      <c r="I12" s="63" t="s">
        <v>9</v>
      </c>
      <c r="J12" s="11"/>
      <c r="K12" s="11"/>
      <c r="L12" s="11"/>
    </row>
    <row r="13" spans="1:12" ht="42.75" x14ac:dyDescent="0.25">
      <c r="A13" s="11"/>
      <c r="B13" s="11"/>
      <c r="C13" s="11"/>
      <c r="D13" s="11"/>
      <c r="E13" s="11"/>
      <c r="F13" s="11"/>
      <c r="G13" s="63">
        <f>SUM(C6:C7)</f>
        <v>14.7</v>
      </c>
      <c r="H13" s="63">
        <f>C7/G13*100</f>
        <v>25.170068027210885</v>
      </c>
      <c r="I13" s="64" t="s">
        <v>87</v>
      </c>
      <c r="J13" s="11"/>
      <c r="K13" s="11"/>
      <c r="L13" s="11"/>
    </row>
  </sheetData>
  <mergeCells count="1">
    <mergeCell ref="A1:L1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CA680-7855-4160-850E-82271642B420}">
  <dimension ref="A1:L32"/>
  <sheetViews>
    <sheetView workbookViewId="0">
      <selection activeCell="E13" sqref="E13"/>
    </sheetView>
  </sheetViews>
  <sheetFormatPr defaultColWidth="8.85546875" defaultRowHeight="15" x14ac:dyDescent="0.25"/>
  <cols>
    <col min="1" max="1" width="19.7109375" style="11" customWidth="1"/>
    <col min="2" max="3" width="12.28515625" style="11" customWidth="1"/>
    <col min="4" max="4" width="11" style="11" customWidth="1"/>
    <col min="5" max="5" width="12.7109375" style="11" customWidth="1"/>
    <col min="6" max="6" width="13.5703125" style="11" customWidth="1"/>
    <col min="7" max="7" width="8.85546875" style="11"/>
    <col min="8" max="8" width="11.28515625" style="11" customWidth="1"/>
    <col min="9" max="9" width="12.85546875" style="11" customWidth="1"/>
    <col min="10" max="10" width="8.85546875" style="11"/>
    <col min="11" max="11" width="19.28515625" style="11" customWidth="1"/>
    <col min="12" max="16384" width="8.85546875" style="11"/>
  </cols>
  <sheetData>
    <row r="1" spans="1:12" ht="18.75" x14ac:dyDescent="0.3">
      <c r="A1" s="72" t="s">
        <v>40</v>
      </c>
      <c r="B1" s="72"/>
      <c r="C1" s="72"/>
      <c r="D1" s="72"/>
      <c r="E1" s="72"/>
      <c r="F1" s="72"/>
      <c r="G1" s="72"/>
      <c r="H1" s="72"/>
      <c r="I1" s="72"/>
      <c r="J1" s="72"/>
      <c r="K1" s="72"/>
    </row>
    <row r="3" spans="1:12" x14ac:dyDescent="0.25">
      <c r="A3" s="15"/>
      <c r="B3" s="73" t="s">
        <v>28</v>
      </c>
      <c r="C3" s="73"/>
      <c r="D3" s="73"/>
      <c r="E3" s="73" t="s">
        <v>29</v>
      </c>
      <c r="F3" s="73"/>
      <c r="G3" s="73"/>
      <c r="H3" s="73"/>
      <c r="I3" s="15"/>
      <c r="J3" s="15"/>
      <c r="K3" s="15"/>
    </row>
    <row r="4" spans="1:12" s="26" customFormat="1" ht="28.5" x14ac:dyDescent="0.25">
      <c r="A4" s="4"/>
      <c r="B4" s="65" t="s">
        <v>30</v>
      </c>
      <c r="C4" s="65" t="s">
        <v>30</v>
      </c>
      <c r="D4" s="65" t="s">
        <v>31</v>
      </c>
      <c r="E4" s="65" t="s">
        <v>30</v>
      </c>
      <c r="F4" s="65" t="s">
        <v>30</v>
      </c>
      <c r="G4" s="65" t="s">
        <v>31</v>
      </c>
      <c r="H4" s="65" t="s">
        <v>32</v>
      </c>
      <c r="I4" s="65" t="s">
        <v>33</v>
      </c>
      <c r="J4" s="65" t="s">
        <v>34</v>
      </c>
      <c r="K4" s="65" t="s">
        <v>35</v>
      </c>
      <c r="L4" s="25"/>
    </row>
    <row r="5" spans="1:12" x14ac:dyDescent="0.25">
      <c r="A5" s="18" t="s">
        <v>0</v>
      </c>
      <c r="B5" s="15">
        <v>12.52</v>
      </c>
      <c r="C5" s="15">
        <v>12.71</v>
      </c>
      <c r="D5" s="15">
        <f>AVERAGE(B5:C5)</f>
        <v>12.615</v>
      </c>
      <c r="E5" s="15">
        <v>16.57</v>
      </c>
      <c r="F5" s="15">
        <v>16.489999999999998</v>
      </c>
      <c r="G5" s="15">
        <f>AVERAGE(E5:F5)</f>
        <v>16.53</v>
      </c>
      <c r="H5" s="15">
        <f t="shared" ref="H5:H19" si="0">G5-D5</f>
        <v>3.9150000000000009</v>
      </c>
      <c r="I5" s="15">
        <f t="shared" ref="I5:I19" si="1">H5-$G$25</f>
        <v>-3.1666666666664955E-2</v>
      </c>
      <c r="J5" s="15">
        <f>2^-I5</f>
        <v>1.0221923267472068</v>
      </c>
      <c r="K5" s="69">
        <f>AVERAGE(J5:J6)</f>
        <v>1.0204240683522499</v>
      </c>
    </row>
    <row r="6" spans="1:12" x14ac:dyDescent="0.25">
      <c r="A6" s="18" t="s">
        <v>0</v>
      </c>
      <c r="B6" s="15">
        <v>12.39</v>
      </c>
      <c r="C6" s="15">
        <v>12.99</v>
      </c>
      <c r="D6" s="15">
        <f t="shared" ref="D6:D19" si="2">AVERAGE(B6:C6)</f>
        <v>12.690000000000001</v>
      </c>
      <c r="E6" s="15">
        <v>16.440000000000001</v>
      </c>
      <c r="F6" s="15">
        <v>16.78</v>
      </c>
      <c r="G6" s="15">
        <f t="shared" ref="G6:G9" si="3">AVERAGE(E6:F6)</f>
        <v>16.61</v>
      </c>
      <c r="H6" s="15">
        <f t="shared" si="0"/>
        <v>3.9199999999999982</v>
      </c>
      <c r="I6" s="15">
        <f t="shared" si="1"/>
        <v>-2.6666666666667727E-2</v>
      </c>
      <c r="J6" s="15">
        <f t="shared" ref="J6:J19" si="4">2^-I6</f>
        <v>1.0186558099572931</v>
      </c>
      <c r="K6" s="70"/>
    </row>
    <row r="7" spans="1:12" x14ac:dyDescent="0.25">
      <c r="A7" s="18" t="s">
        <v>0</v>
      </c>
      <c r="B7" s="15">
        <v>12.51</v>
      </c>
      <c r="C7" s="15">
        <v>12.56</v>
      </c>
      <c r="D7" s="15">
        <f t="shared" si="2"/>
        <v>12.535</v>
      </c>
      <c r="E7" s="15">
        <v>16.21</v>
      </c>
      <c r="F7" s="15">
        <v>16.87</v>
      </c>
      <c r="G7" s="15">
        <f t="shared" si="3"/>
        <v>16.54</v>
      </c>
      <c r="H7" s="15">
        <f t="shared" si="0"/>
        <v>4.004999999999999</v>
      </c>
      <c r="I7" s="15">
        <f t="shared" si="1"/>
        <v>5.8333333333333126E-2</v>
      </c>
      <c r="J7" s="15">
        <f t="shared" si="4"/>
        <v>0.96037294505100435</v>
      </c>
      <c r="K7" s="71"/>
    </row>
    <row r="8" spans="1:12" x14ac:dyDescent="0.25">
      <c r="A8" s="18" t="s">
        <v>1</v>
      </c>
      <c r="B8" s="15">
        <v>11.96</v>
      </c>
      <c r="C8" s="15">
        <v>11.79</v>
      </c>
      <c r="D8" s="15">
        <f t="shared" si="2"/>
        <v>11.875</v>
      </c>
      <c r="E8" s="15">
        <v>14.25</v>
      </c>
      <c r="F8" s="15">
        <v>13.75</v>
      </c>
      <c r="G8" s="15">
        <f t="shared" si="3"/>
        <v>14</v>
      </c>
      <c r="H8" s="15">
        <f t="shared" si="0"/>
        <v>2.125</v>
      </c>
      <c r="I8" s="15">
        <f t="shared" si="1"/>
        <v>-1.8216666666666659</v>
      </c>
      <c r="J8" s="15">
        <f t="shared" si="4"/>
        <v>3.5348932961207016</v>
      </c>
      <c r="K8" s="69">
        <f>AVERAGE(J8:J10)</f>
        <v>2.9931218799079513</v>
      </c>
    </row>
    <row r="9" spans="1:12" x14ac:dyDescent="0.25">
      <c r="A9" s="18" t="s">
        <v>1</v>
      </c>
      <c r="B9" s="15">
        <v>11.94</v>
      </c>
      <c r="C9" s="15">
        <v>11.86</v>
      </c>
      <c r="D9" s="15">
        <f t="shared" si="2"/>
        <v>11.899999999999999</v>
      </c>
      <c r="E9" s="15">
        <v>14.19</v>
      </c>
      <c r="F9" s="15">
        <v>14.81</v>
      </c>
      <c r="G9" s="15">
        <f t="shared" si="3"/>
        <v>14.5</v>
      </c>
      <c r="H9" s="15">
        <f t="shared" si="0"/>
        <v>2.6000000000000014</v>
      </c>
      <c r="I9" s="15">
        <f t="shared" si="1"/>
        <v>-1.3466666666666645</v>
      </c>
      <c r="J9" s="15">
        <f t="shared" si="4"/>
        <v>2.5432383327716019</v>
      </c>
      <c r="K9" s="70"/>
    </row>
    <row r="10" spans="1:12" x14ac:dyDescent="0.25">
      <c r="A10" s="18" t="s">
        <v>1</v>
      </c>
      <c r="B10" s="15">
        <v>11.97</v>
      </c>
      <c r="C10" s="15">
        <v>11.99</v>
      </c>
      <c r="D10" s="15">
        <f t="shared" si="2"/>
        <v>11.98</v>
      </c>
      <c r="E10" s="15">
        <v>14.34</v>
      </c>
      <c r="F10" s="15">
        <v>14.44</v>
      </c>
      <c r="G10" s="15">
        <f t="shared" ref="G10:G19" si="5">AVERAGE(E10:F10)</f>
        <v>14.39</v>
      </c>
      <c r="H10" s="15">
        <f t="shared" si="0"/>
        <v>2.41</v>
      </c>
      <c r="I10" s="15">
        <f t="shared" si="1"/>
        <v>-1.5366666666666657</v>
      </c>
      <c r="J10" s="15">
        <f t="shared" si="4"/>
        <v>2.90123401083155</v>
      </c>
      <c r="K10" s="71"/>
    </row>
    <row r="11" spans="1:12" ht="30" x14ac:dyDescent="0.25">
      <c r="A11" s="18" t="s">
        <v>36</v>
      </c>
      <c r="B11" s="15">
        <v>12.58</v>
      </c>
      <c r="C11" s="15">
        <v>12.54</v>
      </c>
      <c r="D11" s="15">
        <f t="shared" si="2"/>
        <v>12.559999999999999</v>
      </c>
      <c r="E11" s="15">
        <v>16.53</v>
      </c>
      <c r="F11" s="15">
        <v>16.84</v>
      </c>
      <c r="G11" s="15">
        <f>AVERAGE(E11:F11)</f>
        <v>16.685000000000002</v>
      </c>
      <c r="H11" s="15">
        <f t="shared" si="0"/>
        <v>4.1250000000000036</v>
      </c>
      <c r="I11" s="15">
        <f t="shared" si="1"/>
        <v>0.17833333333333767</v>
      </c>
      <c r="J11" s="15">
        <f t="shared" si="4"/>
        <v>0.88372332403017317</v>
      </c>
      <c r="K11" s="74">
        <f>AVERAGE(J11:J13)</f>
        <v>0.94669271665635124</v>
      </c>
    </row>
    <row r="12" spans="1:12" ht="30" x14ac:dyDescent="0.25">
      <c r="A12" s="18" t="s">
        <v>36</v>
      </c>
      <c r="B12" s="15">
        <v>12.51</v>
      </c>
      <c r="C12" s="15">
        <v>12.61</v>
      </c>
      <c r="D12" s="15">
        <f t="shared" si="2"/>
        <v>12.559999999999999</v>
      </c>
      <c r="E12" s="15">
        <v>16.39</v>
      </c>
      <c r="F12" s="15">
        <v>16.48</v>
      </c>
      <c r="G12" s="15">
        <f t="shared" si="5"/>
        <v>16.435000000000002</v>
      </c>
      <c r="H12" s="15">
        <f t="shared" si="0"/>
        <v>3.8750000000000036</v>
      </c>
      <c r="I12" s="15">
        <f t="shared" si="1"/>
        <v>-7.1666666666662326E-2</v>
      </c>
      <c r="J12" s="15">
        <f t="shared" si="4"/>
        <v>1.0509300646305371</v>
      </c>
      <c r="K12" s="75"/>
    </row>
    <row r="13" spans="1:12" ht="30" x14ac:dyDescent="0.25">
      <c r="A13" s="18" t="s">
        <v>36</v>
      </c>
      <c r="B13" s="15">
        <v>12.42</v>
      </c>
      <c r="C13" s="15">
        <v>12.5</v>
      </c>
      <c r="D13" s="15">
        <f t="shared" si="2"/>
        <v>12.46</v>
      </c>
      <c r="E13" s="15">
        <v>16.440000000000001</v>
      </c>
      <c r="F13" s="15">
        <v>16.66</v>
      </c>
      <c r="G13" s="15">
        <f t="shared" si="5"/>
        <v>16.55</v>
      </c>
      <c r="H13" s="15">
        <f t="shared" si="0"/>
        <v>4.09</v>
      </c>
      <c r="I13" s="15">
        <f t="shared" si="1"/>
        <v>0.14333333333333398</v>
      </c>
      <c r="J13" s="15">
        <f t="shared" si="4"/>
        <v>0.9054247613083436</v>
      </c>
      <c r="K13" s="76"/>
    </row>
    <row r="14" spans="1:12" ht="30" x14ac:dyDescent="0.25">
      <c r="A14" s="18" t="s">
        <v>37</v>
      </c>
      <c r="B14" s="15">
        <v>12.21</v>
      </c>
      <c r="C14" s="15">
        <v>12.13</v>
      </c>
      <c r="D14" s="15">
        <f t="shared" si="2"/>
        <v>12.170000000000002</v>
      </c>
      <c r="E14" s="15">
        <v>15.58</v>
      </c>
      <c r="F14" s="15">
        <v>15.28</v>
      </c>
      <c r="G14" s="15">
        <f t="shared" si="5"/>
        <v>15.43</v>
      </c>
      <c r="H14" s="15">
        <f t="shared" si="0"/>
        <v>3.259999999999998</v>
      </c>
      <c r="I14" s="15">
        <f t="shared" si="1"/>
        <v>-0.68666666666666787</v>
      </c>
      <c r="J14" s="15">
        <f t="shared" si="4"/>
        <v>1.6095603448718219</v>
      </c>
      <c r="K14" s="69">
        <f>AVERAGE(J14:J16)</f>
        <v>1.6825812584189723</v>
      </c>
    </row>
    <row r="15" spans="1:12" ht="30" x14ac:dyDescent="0.25">
      <c r="A15" s="18" t="s">
        <v>37</v>
      </c>
      <c r="B15" s="15">
        <v>12.11</v>
      </c>
      <c r="C15" s="15">
        <v>12.23</v>
      </c>
      <c r="D15" s="15">
        <f t="shared" si="2"/>
        <v>12.17</v>
      </c>
      <c r="E15" s="15">
        <v>15.84</v>
      </c>
      <c r="F15" s="15">
        <v>15.98</v>
      </c>
      <c r="G15" s="15">
        <f t="shared" si="5"/>
        <v>15.91</v>
      </c>
      <c r="H15" s="15">
        <f t="shared" si="0"/>
        <v>3.74</v>
      </c>
      <c r="I15" s="15">
        <f t="shared" si="1"/>
        <v>-0.20666666666666567</v>
      </c>
      <c r="J15" s="15">
        <f t="shared" si="4"/>
        <v>1.1540187517635552</v>
      </c>
      <c r="K15" s="70"/>
    </row>
    <row r="16" spans="1:12" ht="30" x14ac:dyDescent="0.25">
      <c r="A16" s="18" t="s">
        <v>37</v>
      </c>
      <c r="B16" s="15">
        <v>12.89</v>
      </c>
      <c r="C16" s="15">
        <v>12.83</v>
      </c>
      <c r="D16" s="15">
        <f t="shared" si="2"/>
        <v>12.86</v>
      </c>
      <c r="E16" s="15">
        <v>15.99</v>
      </c>
      <c r="F16" s="15">
        <v>15.24</v>
      </c>
      <c r="G16" s="15">
        <f t="shared" si="5"/>
        <v>15.615</v>
      </c>
      <c r="H16" s="15">
        <f t="shared" si="0"/>
        <v>2.7550000000000008</v>
      </c>
      <c r="I16" s="15">
        <f t="shared" si="1"/>
        <v>-1.1916666666666651</v>
      </c>
      <c r="J16" s="15">
        <f t="shared" si="4"/>
        <v>2.2841646786215404</v>
      </c>
      <c r="K16" s="71"/>
    </row>
    <row r="17" spans="1:11" ht="42" customHeight="1" x14ac:dyDescent="0.25">
      <c r="A17" s="18" t="s">
        <v>38</v>
      </c>
      <c r="B17" s="15">
        <v>12.6</v>
      </c>
      <c r="C17" s="15">
        <v>12.94</v>
      </c>
      <c r="D17" s="15">
        <f t="shared" si="2"/>
        <v>12.77</v>
      </c>
      <c r="E17" s="15">
        <v>15.09</v>
      </c>
      <c r="F17" s="15">
        <v>15.45</v>
      </c>
      <c r="G17" s="15">
        <f>AVERAGE(E17:F17)</f>
        <v>15.27</v>
      </c>
      <c r="H17" s="15">
        <f t="shared" si="0"/>
        <v>2.5</v>
      </c>
      <c r="I17" s="15">
        <f t="shared" si="1"/>
        <v>-1.4466666666666659</v>
      </c>
      <c r="J17" s="15">
        <f t="shared" si="4"/>
        <v>2.7257753539696519</v>
      </c>
      <c r="K17" s="69">
        <f>AVERAGE(J17:J19)</f>
        <v>2.7433087811648491</v>
      </c>
    </row>
    <row r="18" spans="1:11" ht="45" x14ac:dyDescent="0.25">
      <c r="A18" s="18" t="s">
        <v>38</v>
      </c>
      <c r="B18" s="15">
        <v>12.73</v>
      </c>
      <c r="C18" s="15">
        <v>12.73</v>
      </c>
      <c r="D18" s="15">
        <f t="shared" si="2"/>
        <v>12.73</v>
      </c>
      <c r="E18" s="15">
        <v>14.98</v>
      </c>
      <c r="F18" s="15">
        <v>15.33</v>
      </c>
      <c r="G18" s="15">
        <f t="shared" si="5"/>
        <v>15.155000000000001</v>
      </c>
      <c r="H18" s="15">
        <f t="shared" si="0"/>
        <v>2.4250000000000007</v>
      </c>
      <c r="I18" s="15">
        <f t="shared" si="1"/>
        <v>-1.5216666666666652</v>
      </c>
      <c r="J18" s="15">
        <f t="shared" si="4"/>
        <v>2.8712255506376305</v>
      </c>
      <c r="K18" s="70"/>
    </row>
    <row r="19" spans="1:11" ht="45" x14ac:dyDescent="0.25">
      <c r="A19" s="18" t="s">
        <v>38</v>
      </c>
      <c r="B19" s="15">
        <v>12.71</v>
      </c>
      <c r="C19" s="15">
        <v>12.83</v>
      </c>
      <c r="D19" s="15">
        <f t="shared" si="2"/>
        <v>12.77</v>
      </c>
      <c r="E19" s="15">
        <v>15.31</v>
      </c>
      <c r="F19" s="15">
        <v>15.33</v>
      </c>
      <c r="G19" s="15">
        <f t="shared" si="5"/>
        <v>15.32</v>
      </c>
      <c r="H19" s="15">
        <f t="shared" si="0"/>
        <v>2.5500000000000007</v>
      </c>
      <c r="I19" s="15">
        <f t="shared" si="1"/>
        <v>-1.3966666666666652</v>
      </c>
      <c r="J19" s="15">
        <f t="shared" si="4"/>
        <v>2.6329254388872654</v>
      </c>
      <c r="K19" s="71"/>
    </row>
    <row r="25" spans="1:11" x14ac:dyDescent="0.25">
      <c r="F25" s="11" t="s">
        <v>39</v>
      </c>
      <c r="G25" s="11">
        <f>AVERAGE(H5:H7)</f>
        <v>3.9466666666666659</v>
      </c>
    </row>
    <row r="28" spans="1:11" x14ac:dyDescent="0.25">
      <c r="A28" s="18" t="s">
        <v>0</v>
      </c>
      <c r="B28" s="24">
        <v>1.0000015014160442</v>
      </c>
    </row>
    <row r="29" spans="1:11" x14ac:dyDescent="0.25">
      <c r="A29" s="18" t="s">
        <v>1</v>
      </c>
      <c r="B29" s="15">
        <v>3.1536579594060008</v>
      </c>
    </row>
    <row r="30" spans="1:11" ht="30" x14ac:dyDescent="0.25">
      <c r="A30" s="18" t="s">
        <v>36</v>
      </c>
      <c r="B30" s="24">
        <v>0.95860036229862355</v>
      </c>
    </row>
    <row r="31" spans="1:11" ht="30" x14ac:dyDescent="0.25">
      <c r="A31" s="18" t="s">
        <v>37</v>
      </c>
      <c r="B31" s="24">
        <v>1.6846861511610294</v>
      </c>
    </row>
    <row r="32" spans="1:11" ht="45" x14ac:dyDescent="0.25">
      <c r="A32" s="18" t="s">
        <v>38</v>
      </c>
      <c r="B32" s="15">
        <v>2.7466095370502743</v>
      </c>
    </row>
  </sheetData>
  <mergeCells count="8">
    <mergeCell ref="K14:K16"/>
    <mergeCell ref="K17:K19"/>
    <mergeCell ref="K5:K7"/>
    <mergeCell ref="A1:K1"/>
    <mergeCell ref="B3:D3"/>
    <mergeCell ref="E3:H3"/>
    <mergeCell ref="K8:K10"/>
    <mergeCell ref="K11:K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18999-0F18-445B-9750-4721C087AF62}">
  <dimension ref="A1:K44"/>
  <sheetViews>
    <sheetView topLeftCell="A4" workbookViewId="0">
      <selection activeCell="J22" sqref="J22"/>
    </sheetView>
  </sheetViews>
  <sheetFormatPr defaultRowHeight="15" x14ac:dyDescent="0.25"/>
  <cols>
    <col min="1" max="1" width="21" customWidth="1"/>
    <col min="2" max="2" width="11.28515625" customWidth="1"/>
    <col min="3" max="3" width="11.7109375" customWidth="1"/>
    <col min="4" max="4" width="11.140625" customWidth="1"/>
    <col min="5" max="5" width="10.7109375" customWidth="1"/>
    <col min="6" max="6" width="12" customWidth="1"/>
    <col min="7" max="7" width="11.140625" customWidth="1"/>
    <col min="8" max="8" width="12.140625" customWidth="1"/>
    <col min="9" max="9" width="13.28515625" customWidth="1"/>
    <col min="10" max="10" width="12" customWidth="1"/>
    <col min="11" max="11" width="12.42578125" customWidth="1"/>
  </cols>
  <sheetData>
    <row r="1" spans="1:11" ht="25.5" x14ac:dyDescent="0.35">
      <c r="A1" s="77" t="s">
        <v>41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ht="85.5" x14ac:dyDescent="0.25">
      <c r="A2" s="5" t="s">
        <v>42</v>
      </c>
      <c r="B2" s="78" t="s">
        <v>43</v>
      </c>
      <c r="C2" s="78"/>
      <c r="D2" s="78"/>
      <c r="E2" s="78" t="s">
        <v>44</v>
      </c>
      <c r="F2" s="78"/>
      <c r="G2" s="78"/>
      <c r="H2" s="5" t="s">
        <v>45</v>
      </c>
      <c r="I2" s="4" t="s">
        <v>46</v>
      </c>
      <c r="J2" s="4" t="s">
        <v>47</v>
      </c>
      <c r="K2" s="4" t="s">
        <v>48</v>
      </c>
    </row>
    <row r="3" spans="1:11" x14ac:dyDescent="0.25">
      <c r="A3" s="18" t="s">
        <v>0</v>
      </c>
      <c r="B3" s="27">
        <v>908</v>
      </c>
      <c r="C3" s="27">
        <v>708</v>
      </c>
      <c r="D3" s="28">
        <f>AVERAGE(B3:C3)</f>
        <v>808</v>
      </c>
      <c r="E3" s="29">
        <v>719</v>
      </c>
      <c r="F3" s="29">
        <v>529</v>
      </c>
      <c r="G3" s="30">
        <f>AVERAGE(E3:F3)</f>
        <v>624</v>
      </c>
      <c r="H3" s="15">
        <f>D3/G3</f>
        <v>1.2948717948717949</v>
      </c>
      <c r="I3" s="15">
        <f>H3/$H$12</f>
        <v>1</v>
      </c>
      <c r="J3" s="15"/>
      <c r="K3" s="15"/>
    </row>
    <row r="4" spans="1:11" x14ac:dyDescent="0.25">
      <c r="A4" s="18" t="s">
        <v>77</v>
      </c>
      <c r="B4" s="27">
        <v>31829968</v>
      </c>
      <c r="C4" s="27">
        <v>39389964</v>
      </c>
      <c r="D4" s="28">
        <f>AVERAGE(B4:C4)</f>
        <v>35609966</v>
      </c>
      <c r="E4" s="29">
        <v>11489962</v>
      </c>
      <c r="F4" s="29">
        <v>20599972</v>
      </c>
      <c r="G4" s="30">
        <f t="shared" ref="G4:G9" si="0">AVERAGE(E4:F4)</f>
        <v>16044967</v>
      </c>
      <c r="H4" s="15">
        <f t="shared" ref="H4:H10" si="1">D4/G4</f>
        <v>2.2193854309578822</v>
      </c>
      <c r="I4" s="15">
        <f>H4/$H$12</f>
        <v>1.7139808278684634</v>
      </c>
      <c r="J4" s="15">
        <f>I4/I13*100</f>
        <v>55.743273026113648</v>
      </c>
      <c r="K4" s="15"/>
    </row>
    <row r="5" spans="1:11" ht="30" x14ac:dyDescent="0.25">
      <c r="A5" s="18" t="s">
        <v>78</v>
      </c>
      <c r="B5" s="27">
        <v>9489984</v>
      </c>
      <c r="C5" s="27">
        <v>15519964</v>
      </c>
      <c r="D5" s="28">
        <f t="shared" ref="D5:D10" si="2">AVERAGE(B5:C5)</f>
        <v>12504974</v>
      </c>
      <c r="E5" s="29">
        <v>54249962</v>
      </c>
      <c r="F5" s="29">
        <v>15109972</v>
      </c>
      <c r="G5" s="30">
        <f t="shared" si="0"/>
        <v>34679967</v>
      </c>
      <c r="H5" s="15">
        <f t="shared" si="1"/>
        <v>0.36058206168419943</v>
      </c>
      <c r="I5" s="15">
        <f>H5/$H$12</f>
        <v>0.27846931496403521</v>
      </c>
      <c r="J5" s="15">
        <f>I5/I13*100</f>
        <v>9.0565721629100526</v>
      </c>
      <c r="K5" s="15"/>
    </row>
    <row r="6" spans="1:11" ht="45" x14ac:dyDescent="0.25">
      <c r="A6" s="18" t="s">
        <v>79</v>
      </c>
      <c r="B6" s="27">
        <v>65179984</v>
      </c>
      <c r="C6" s="27">
        <v>68029964</v>
      </c>
      <c r="D6" s="28">
        <f t="shared" si="2"/>
        <v>66604974</v>
      </c>
      <c r="E6" s="29">
        <v>59869962</v>
      </c>
      <c r="F6" s="29">
        <v>35179972</v>
      </c>
      <c r="G6" s="30">
        <f t="shared" si="0"/>
        <v>47524967</v>
      </c>
      <c r="H6" s="15">
        <f t="shared" si="1"/>
        <v>1.4014733350577602</v>
      </c>
      <c r="I6" s="15">
        <f>H6/$H$12</f>
        <v>1.0823259419257949</v>
      </c>
      <c r="J6" s="15">
        <f>I6/I13*100</f>
        <v>35.200154810976294</v>
      </c>
      <c r="K6" s="15">
        <f>J4-J5</f>
        <v>46.686700863203598</v>
      </c>
    </row>
    <row r="7" spans="1:11" x14ac:dyDescent="0.25">
      <c r="A7" s="18" t="s">
        <v>0</v>
      </c>
      <c r="B7" s="27">
        <v>671</v>
      </c>
      <c r="C7" s="27">
        <v>846</v>
      </c>
      <c r="D7" s="28">
        <f t="shared" si="2"/>
        <v>758.5</v>
      </c>
      <c r="E7" s="29">
        <v>644</v>
      </c>
      <c r="F7" s="29">
        <v>815</v>
      </c>
      <c r="G7" s="30">
        <f t="shared" si="0"/>
        <v>729.5</v>
      </c>
      <c r="H7" s="15">
        <f t="shared" si="1"/>
        <v>1.0397532556545579</v>
      </c>
      <c r="I7" s="15">
        <f>H7/$H$13</f>
        <v>0.96439923712650988</v>
      </c>
      <c r="J7" s="15"/>
      <c r="K7" s="15">
        <f>J6-J5</f>
        <v>26.143582648066243</v>
      </c>
    </row>
    <row r="8" spans="1:11" x14ac:dyDescent="0.25">
      <c r="A8" s="18" t="s">
        <v>80</v>
      </c>
      <c r="B8" s="27">
        <v>25139984</v>
      </c>
      <c r="C8" s="27">
        <v>21679964</v>
      </c>
      <c r="D8" s="28">
        <f t="shared" si="2"/>
        <v>23409974</v>
      </c>
      <c r="E8" s="29">
        <v>24879962</v>
      </c>
      <c r="F8" s="29">
        <v>21059972</v>
      </c>
      <c r="G8" s="30">
        <f t="shared" si="0"/>
        <v>22969967</v>
      </c>
      <c r="H8" s="15">
        <f t="shared" si="1"/>
        <v>1.0191557523787473</v>
      </c>
      <c r="I8" s="15">
        <f>H8/$H$13</f>
        <v>0.94529449632586937</v>
      </c>
      <c r="J8" s="15"/>
      <c r="K8" s="15"/>
    </row>
    <row r="9" spans="1:11" ht="30" x14ac:dyDescent="0.25">
      <c r="A9" s="18" t="s">
        <v>82</v>
      </c>
      <c r="B9" s="27">
        <v>38679984</v>
      </c>
      <c r="C9" s="27">
        <v>28109964</v>
      </c>
      <c r="D9" s="28">
        <f t="shared" si="2"/>
        <v>33394974</v>
      </c>
      <c r="E9" s="29">
        <v>37389962</v>
      </c>
      <c r="F9" s="29">
        <v>26549972</v>
      </c>
      <c r="G9" s="30">
        <f t="shared" si="0"/>
        <v>31969967</v>
      </c>
      <c r="H9" s="15">
        <f t="shared" si="1"/>
        <v>1.0445733021870183</v>
      </c>
      <c r="I9" s="15">
        <f>H9/$H$13</f>
        <v>0.96886996051548624</v>
      </c>
      <c r="J9" s="15"/>
      <c r="K9" s="15"/>
    </row>
    <row r="10" spans="1:11" ht="45" x14ac:dyDescent="0.25">
      <c r="A10" s="18" t="s">
        <v>81</v>
      </c>
      <c r="B10" s="27">
        <v>270799984</v>
      </c>
      <c r="C10" s="27">
        <v>997899964</v>
      </c>
      <c r="D10" s="28">
        <f t="shared" si="2"/>
        <v>634349974</v>
      </c>
      <c r="E10" s="29">
        <v>243899962</v>
      </c>
      <c r="F10" s="29">
        <v>1134999972</v>
      </c>
      <c r="G10" s="30">
        <f>AVERAGE(E10:F10)</f>
        <v>689449967</v>
      </c>
      <c r="H10" s="15">
        <f t="shared" si="1"/>
        <v>0.92008123049195822</v>
      </c>
      <c r="I10" s="15">
        <f>H10/$H$13</f>
        <v>0.85340020043723275</v>
      </c>
      <c r="J10" s="15"/>
      <c r="K10" s="15"/>
    </row>
    <row r="11" spans="1:11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 ht="57.6" customHeight="1" x14ac:dyDescent="0.25">
      <c r="A12" s="11"/>
      <c r="B12" s="11"/>
      <c r="C12" s="11"/>
      <c r="D12" s="11"/>
      <c r="E12" s="11">
        <f>D5/D4*100</f>
        <v>35.116500813283565</v>
      </c>
      <c r="F12" s="11"/>
      <c r="G12" s="31" t="s">
        <v>49</v>
      </c>
      <c r="H12" s="22">
        <v>1.2948717948717949</v>
      </c>
      <c r="I12" s="11"/>
      <c r="J12" s="11"/>
      <c r="K12" s="11"/>
    </row>
    <row r="13" spans="1:11" ht="58.15" customHeight="1" x14ac:dyDescent="0.25">
      <c r="A13" s="11"/>
      <c r="B13" s="11"/>
      <c r="C13" s="11"/>
      <c r="D13" s="11"/>
      <c r="E13" s="11"/>
      <c r="F13" s="11"/>
      <c r="G13" s="31" t="s">
        <v>50</v>
      </c>
      <c r="H13" s="22">
        <v>1.078135709389993</v>
      </c>
      <c r="I13" s="11">
        <f>SUM(I4:I6)</f>
        <v>3.0747760847582937</v>
      </c>
      <c r="J13" s="11"/>
      <c r="K13" s="11"/>
    </row>
    <row r="14" spans="1:11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1" x14ac:dyDescent="0.25">
      <c r="A15" s="18" t="s">
        <v>0</v>
      </c>
      <c r="B15" s="15">
        <v>1</v>
      </c>
      <c r="C15" s="11"/>
      <c r="D15" s="11"/>
      <c r="E15" s="11"/>
      <c r="F15" s="11"/>
      <c r="G15" s="11"/>
      <c r="H15" s="11"/>
      <c r="I15" s="11"/>
      <c r="J15" s="11"/>
      <c r="K15" s="11"/>
    </row>
    <row r="16" spans="1:11" x14ac:dyDescent="0.25">
      <c r="A16" s="18" t="s">
        <v>71</v>
      </c>
      <c r="B16" s="15">
        <v>1.7139808278684634</v>
      </c>
      <c r="C16" s="11"/>
      <c r="D16" s="11"/>
      <c r="E16" s="11"/>
      <c r="F16" s="11"/>
      <c r="G16" s="11"/>
      <c r="H16" s="11"/>
      <c r="I16" s="11"/>
      <c r="J16" s="11"/>
      <c r="K16" s="11"/>
    </row>
    <row r="17" spans="1:11" x14ac:dyDescent="0.25">
      <c r="A17" s="18" t="s">
        <v>72</v>
      </c>
      <c r="B17" s="15">
        <v>0.27846931496403521</v>
      </c>
      <c r="C17" s="11"/>
      <c r="D17" s="11"/>
      <c r="E17" s="11"/>
      <c r="F17" s="11"/>
      <c r="G17" s="11"/>
      <c r="H17" s="11"/>
      <c r="I17" s="11"/>
      <c r="J17" s="11"/>
      <c r="K17" s="11"/>
    </row>
    <row r="18" spans="1:11" ht="30" x14ac:dyDescent="0.25">
      <c r="A18" s="18" t="s">
        <v>73</v>
      </c>
      <c r="B18" s="15">
        <v>1.0823259419257949</v>
      </c>
      <c r="C18" s="11"/>
      <c r="D18" s="11"/>
      <c r="E18" s="11"/>
      <c r="F18" s="11"/>
      <c r="G18" s="11"/>
      <c r="H18" s="11"/>
      <c r="I18" s="11"/>
      <c r="J18" s="11"/>
      <c r="K18" s="11"/>
    </row>
    <row r="19" spans="1:11" x14ac:dyDescent="0.25">
      <c r="A19" s="18" t="s">
        <v>74</v>
      </c>
      <c r="B19" s="15">
        <v>0.94529449632586937</v>
      </c>
      <c r="C19" s="11"/>
      <c r="D19" s="11"/>
      <c r="E19" s="11"/>
      <c r="F19" s="11"/>
      <c r="G19" s="11" t="s">
        <v>51</v>
      </c>
      <c r="H19" s="11"/>
      <c r="I19" s="11"/>
      <c r="J19" s="11"/>
      <c r="K19" s="11"/>
    </row>
    <row r="20" spans="1:11" x14ac:dyDescent="0.25">
      <c r="A20" s="18" t="s">
        <v>75</v>
      </c>
      <c r="B20" s="15">
        <v>0.96886996051548624</v>
      </c>
      <c r="C20" s="11"/>
      <c r="D20" s="11"/>
      <c r="E20" s="11"/>
      <c r="F20" s="11"/>
      <c r="G20" s="11"/>
      <c r="H20" s="11"/>
      <c r="I20" s="11"/>
      <c r="J20" s="11"/>
      <c r="K20" s="11"/>
    </row>
    <row r="21" spans="1:11" ht="30" x14ac:dyDescent="0.25">
      <c r="A21" s="18" t="s">
        <v>76</v>
      </c>
      <c r="B21" s="15">
        <v>0.85340020043723275</v>
      </c>
      <c r="C21" s="11"/>
      <c r="D21" s="11"/>
      <c r="E21" s="11"/>
      <c r="F21" s="11"/>
      <c r="G21" s="11"/>
      <c r="H21" s="11"/>
      <c r="I21" s="11"/>
      <c r="J21" s="11"/>
      <c r="K21" s="11"/>
    </row>
    <row r="22" spans="1:1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pans="1:1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spans="1:1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1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1:1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1:1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1:1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1:1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pans="1:1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pans="1:1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1:11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1:1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pans="1:1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</sheetData>
  <mergeCells count="3">
    <mergeCell ref="A1:K1"/>
    <mergeCell ref="B2:D2"/>
    <mergeCell ref="E2:G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16537-D32E-4890-8BC7-740E79A96BF3}">
  <dimension ref="A1:U34"/>
  <sheetViews>
    <sheetView workbookViewId="0">
      <selection activeCell="J10" sqref="J10"/>
    </sheetView>
  </sheetViews>
  <sheetFormatPr defaultRowHeight="15" x14ac:dyDescent="0.25"/>
  <cols>
    <col min="1" max="1" width="18.85546875" customWidth="1"/>
    <col min="2" max="2" width="11.42578125" customWidth="1"/>
    <col min="3" max="3" width="14.85546875" customWidth="1"/>
    <col min="4" max="5" width="15.140625" customWidth="1"/>
    <col min="6" max="6" width="15.7109375" customWidth="1"/>
  </cols>
  <sheetData>
    <row r="1" spans="1:21" ht="22.5" x14ac:dyDescent="0.3">
      <c r="A1" s="80" t="s">
        <v>52</v>
      </c>
      <c r="B1" s="80"/>
      <c r="C1" s="80"/>
      <c r="D1" s="80"/>
      <c r="E1" s="80"/>
      <c r="F1" s="80"/>
    </row>
    <row r="2" spans="1:21" x14ac:dyDescent="0.25">
      <c r="A2" s="32" t="s">
        <v>29</v>
      </c>
      <c r="B2" s="17" t="s">
        <v>53</v>
      </c>
      <c r="C2" s="17" t="s">
        <v>54</v>
      </c>
      <c r="D2" s="17" t="s">
        <v>55</v>
      </c>
      <c r="E2" s="42" t="s">
        <v>55</v>
      </c>
      <c r="F2" s="5" t="s">
        <v>56</v>
      </c>
    </row>
    <row r="3" spans="1:21" x14ac:dyDescent="0.25">
      <c r="A3" s="35" t="s">
        <v>0</v>
      </c>
      <c r="B3" s="33">
        <v>1440</v>
      </c>
      <c r="C3" s="33">
        <v>0.40300000000000002</v>
      </c>
      <c r="D3" s="33">
        <v>38309</v>
      </c>
      <c r="E3" s="79">
        <f>AVERAGE(D3:D5)</f>
        <v>37567.666666666664</v>
      </c>
      <c r="F3" s="33">
        <f>E3/$E$3</f>
        <v>1</v>
      </c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</row>
    <row r="4" spans="1:21" x14ac:dyDescent="0.25">
      <c r="A4" s="35" t="s">
        <v>0</v>
      </c>
      <c r="B4" s="33">
        <v>1440</v>
      </c>
      <c r="C4" s="33">
        <v>0.40300000000000002</v>
      </c>
      <c r="D4" s="33">
        <v>37248</v>
      </c>
      <c r="E4" s="79"/>
      <c r="F4" s="43"/>
    </row>
    <row r="5" spans="1:21" x14ac:dyDescent="0.25">
      <c r="A5" s="35" t="s">
        <v>0</v>
      </c>
      <c r="B5" s="33">
        <v>1440</v>
      </c>
      <c r="C5" s="33">
        <v>0.40300000000000002</v>
      </c>
      <c r="D5" s="33">
        <v>37146</v>
      </c>
      <c r="E5" s="79"/>
      <c r="F5" s="43"/>
    </row>
    <row r="6" spans="1:21" x14ac:dyDescent="0.25">
      <c r="A6" s="35" t="s">
        <v>1</v>
      </c>
      <c r="B6" s="33">
        <v>1440</v>
      </c>
      <c r="C6" s="33">
        <v>0.40300000000000002</v>
      </c>
      <c r="D6" s="33">
        <v>60427</v>
      </c>
      <c r="E6" s="79">
        <f t="shared" ref="E6" si="0">AVERAGE(D6:D8)</f>
        <v>60905</v>
      </c>
      <c r="F6" s="33">
        <f>E6/$E$3</f>
        <v>1.6212079536480839</v>
      </c>
    </row>
    <row r="7" spans="1:21" x14ac:dyDescent="0.25">
      <c r="A7" s="35" t="s">
        <v>1</v>
      </c>
      <c r="B7" s="33">
        <v>1440</v>
      </c>
      <c r="C7" s="33">
        <v>0.40300000000000002</v>
      </c>
      <c r="D7" s="33">
        <v>61167</v>
      </c>
      <c r="E7" s="79"/>
      <c r="F7" s="33"/>
    </row>
    <row r="8" spans="1:21" x14ac:dyDescent="0.25">
      <c r="A8" s="35" t="s">
        <v>1</v>
      </c>
      <c r="B8" s="33">
        <v>1440</v>
      </c>
      <c r="C8" s="33">
        <v>0.40300000000000002</v>
      </c>
      <c r="D8" s="33">
        <v>61121</v>
      </c>
      <c r="E8" s="79"/>
      <c r="F8" s="33"/>
    </row>
    <row r="9" spans="1:21" x14ac:dyDescent="0.25">
      <c r="A9" s="35" t="s">
        <v>10</v>
      </c>
      <c r="B9" s="33">
        <v>1440</v>
      </c>
      <c r="C9" s="33">
        <v>0.40300000000000002</v>
      </c>
      <c r="D9" s="33">
        <v>40568</v>
      </c>
      <c r="E9" s="79">
        <f t="shared" ref="E9" si="1">AVERAGE(D9:D11)</f>
        <v>40412.333333333336</v>
      </c>
      <c r="F9" s="33">
        <f>E9/$E$3</f>
        <v>1.0757211431816369</v>
      </c>
    </row>
    <row r="10" spans="1:21" x14ac:dyDescent="0.25">
      <c r="A10" s="35" t="s">
        <v>10</v>
      </c>
      <c r="B10" s="33">
        <v>1440</v>
      </c>
      <c r="C10" s="33">
        <v>0.40300000000000002</v>
      </c>
      <c r="D10" s="55">
        <v>40180</v>
      </c>
      <c r="E10" s="79"/>
      <c r="F10" s="43"/>
    </row>
    <row r="11" spans="1:21" x14ac:dyDescent="0.25">
      <c r="A11" s="35" t="s">
        <v>10</v>
      </c>
      <c r="B11" s="33">
        <v>1440</v>
      </c>
      <c r="C11" s="33">
        <v>0.40300000000000002</v>
      </c>
      <c r="D11" s="55">
        <v>40489</v>
      </c>
      <c r="E11" s="79"/>
      <c r="F11" s="43"/>
    </row>
    <row r="12" spans="1:21" ht="30" x14ac:dyDescent="0.25">
      <c r="A12" s="35" t="s">
        <v>11</v>
      </c>
      <c r="B12" s="33">
        <v>1440</v>
      </c>
      <c r="C12" s="33">
        <v>0.40300000000000002</v>
      </c>
      <c r="D12" s="56">
        <v>44765</v>
      </c>
      <c r="E12" s="79">
        <f t="shared" ref="E12" si="2">AVERAGE(D12:D14)</f>
        <v>44845.333333333336</v>
      </c>
      <c r="F12" s="33">
        <f>E12/$E$3</f>
        <v>1.1937215513340373</v>
      </c>
    </row>
    <row r="13" spans="1:21" ht="30" x14ac:dyDescent="0.25">
      <c r="A13" s="35" t="s">
        <v>11</v>
      </c>
      <c r="B13" s="33">
        <v>1440</v>
      </c>
      <c r="C13" s="33">
        <v>0.40300000000000002</v>
      </c>
      <c r="D13" s="55">
        <v>44773</v>
      </c>
      <c r="E13" s="79"/>
      <c r="F13" s="43"/>
    </row>
    <row r="14" spans="1:21" ht="30" x14ac:dyDescent="0.25">
      <c r="A14" s="35" t="s">
        <v>11</v>
      </c>
      <c r="B14" s="33">
        <v>1440</v>
      </c>
      <c r="C14" s="33">
        <v>0.40300000000000002</v>
      </c>
      <c r="D14" s="55">
        <v>44998</v>
      </c>
      <c r="E14" s="79"/>
      <c r="F14" s="43"/>
    </row>
    <row r="15" spans="1:21" ht="45" x14ac:dyDescent="0.25">
      <c r="A15" s="35" t="s">
        <v>57</v>
      </c>
      <c r="B15" s="33">
        <v>1440</v>
      </c>
      <c r="C15" s="33">
        <v>0.40300000000000002</v>
      </c>
      <c r="D15" s="33">
        <v>73435</v>
      </c>
      <c r="E15" s="79">
        <f t="shared" ref="E15" si="3">AVERAGE(D15:D17)</f>
        <v>73715</v>
      </c>
      <c r="F15" s="33">
        <f>E15/$E$3</f>
        <v>1.9621926656788198</v>
      </c>
    </row>
    <row r="16" spans="1:21" ht="45" x14ac:dyDescent="0.25">
      <c r="A16" s="35" t="s">
        <v>57</v>
      </c>
      <c r="B16" s="33">
        <v>1440</v>
      </c>
      <c r="C16" s="33">
        <v>0.40300000000000002</v>
      </c>
      <c r="D16" s="33">
        <v>74275</v>
      </c>
      <c r="E16" s="79"/>
      <c r="F16" s="54"/>
    </row>
    <row r="17" spans="1:6" ht="45" x14ac:dyDescent="0.25">
      <c r="A17" s="35" t="s">
        <v>57</v>
      </c>
      <c r="B17" s="33">
        <v>1440</v>
      </c>
      <c r="C17" s="33">
        <v>0.40300000000000002</v>
      </c>
      <c r="D17" s="33">
        <v>73435</v>
      </c>
      <c r="E17" s="79"/>
      <c r="F17" s="54"/>
    </row>
    <row r="18" spans="1:6" x14ac:dyDescent="0.25">
      <c r="A18" s="35"/>
    </row>
    <row r="19" spans="1:6" x14ac:dyDescent="0.25">
      <c r="A19" s="36" t="s">
        <v>58</v>
      </c>
      <c r="B19" s="5" t="s">
        <v>53</v>
      </c>
      <c r="C19" s="5" t="s">
        <v>54</v>
      </c>
      <c r="D19" s="5" t="s">
        <v>55</v>
      </c>
      <c r="E19" s="52">
        <v>37567.666666666664</v>
      </c>
    </row>
    <row r="20" spans="1:6" x14ac:dyDescent="0.25">
      <c r="A20" s="37" t="s">
        <v>0</v>
      </c>
      <c r="B20" s="33">
        <v>1440</v>
      </c>
      <c r="C20" s="33">
        <v>0.40300000000000002</v>
      </c>
      <c r="D20" s="33">
        <v>122314</v>
      </c>
      <c r="E20" s="53"/>
    </row>
    <row r="21" spans="1:6" x14ac:dyDescent="0.25">
      <c r="A21" s="37" t="s">
        <v>1</v>
      </c>
      <c r="B21" s="33">
        <v>1440</v>
      </c>
      <c r="C21" s="33">
        <v>0.40300000000000002</v>
      </c>
      <c r="D21" s="33">
        <v>131624</v>
      </c>
      <c r="E21" s="53"/>
    </row>
    <row r="22" spans="1:6" x14ac:dyDescent="0.25">
      <c r="A22" s="37" t="s">
        <v>10</v>
      </c>
      <c r="B22" s="33">
        <v>1440</v>
      </c>
      <c r="C22" s="33">
        <v>0.40300000000000002</v>
      </c>
      <c r="D22" s="33">
        <v>136230</v>
      </c>
      <c r="E22" s="53"/>
    </row>
    <row r="23" spans="1:6" ht="30" x14ac:dyDescent="0.25">
      <c r="A23" s="37" t="s">
        <v>11</v>
      </c>
      <c r="B23" s="33">
        <v>1440</v>
      </c>
      <c r="C23" s="33">
        <v>0.40300000000000002</v>
      </c>
      <c r="D23" s="33">
        <v>111950</v>
      </c>
      <c r="E23" s="53"/>
    </row>
    <row r="24" spans="1:6" ht="45" x14ac:dyDescent="0.25">
      <c r="A24" s="37" t="s">
        <v>57</v>
      </c>
      <c r="B24" s="33">
        <v>1440</v>
      </c>
      <c r="C24" s="33">
        <v>0.40300000000000002</v>
      </c>
      <c r="D24" s="33">
        <v>113954</v>
      </c>
      <c r="E24" s="53"/>
    </row>
    <row r="25" spans="1:6" x14ac:dyDescent="0.25">
      <c r="A25" s="34"/>
    </row>
    <row r="26" spans="1:6" x14ac:dyDescent="0.25">
      <c r="A26" s="34"/>
    </row>
    <row r="27" spans="1:6" x14ac:dyDescent="0.25">
      <c r="A27" s="34"/>
    </row>
    <row r="28" spans="1:6" x14ac:dyDescent="0.25">
      <c r="A28" s="34"/>
    </row>
    <row r="29" spans="1:6" x14ac:dyDescent="0.25">
      <c r="A29" s="34"/>
    </row>
    <row r="30" spans="1:6" x14ac:dyDescent="0.25">
      <c r="A30" s="37" t="s">
        <v>0</v>
      </c>
      <c r="B30" s="38">
        <v>1</v>
      </c>
    </row>
    <row r="31" spans="1:6" x14ac:dyDescent="0.25">
      <c r="A31" s="37" t="s">
        <v>1</v>
      </c>
      <c r="B31" s="38">
        <v>1.5512542744524784</v>
      </c>
    </row>
    <row r="32" spans="1:6" x14ac:dyDescent="0.25">
      <c r="A32" s="37" t="s">
        <v>10</v>
      </c>
      <c r="B32" s="38">
        <v>1.1059542144143675</v>
      </c>
    </row>
    <row r="33" spans="1:2" ht="30" x14ac:dyDescent="0.25">
      <c r="A33" s="37" t="s">
        <v>11</v>
      </c>
      <c r="B33" s="38">
        <v>1.1223211255840664</v>
      </c>
    </row>
    <row r="34" spans="1:2" ht="45" x14ac:dyDescent="0.25">
      <c r="A34" s="37" t="s">
        <v>57</v>
      </c>
      <c r="B34" s="38">
        <v>2.151844214153332</v>
      </c>
    </row>
  </sheetData>
  <mergeCells count="6">
    <mergeCell ref="E15:E17"/>
    <mergeCell ref="A1:F1"/>
    <mergeCell ref="E3:E5"/>
    <mergeCell ref="E6:E8"/>
    <mergeCell ref="E9:E11"/>
    <mergeCell ref="E12:E14"/>
  </mergeCells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D8710-3B01-45F7-9E7F-CF93AE46AB28}">
  <dimension ref="A1:E15"/>
  <sheetViews>
    <sheetView workbookViewId="0">
      <selection activeCell="F13" sqref="F13"/>
    </sheetView>
  </sheetViews>
  <sheetFormatPr defaultRowHeight="15" x14ac:dyDescent="0.25"/>
  <cols>
    <col min="1" max="1" width="10.28515625" customWidth="1"/>
    <col min="2" max="2" width="17.85546875" customWidth="1"/>
    <col min="3" max="3" width="13.85546875" customWidth="1"/>
    <col min="4" max="4" width="18.28515625" customWidth="1"/>
    <col min="5" max="5" width="14.7109375" customWidth="1"/>
  </cols>
  <sheetData>
    <row r="1" spans="1:5" ht="18.75" x14ac:dyDescent="0.3">
      <c r="A1" s="81" t="s">
        <v>59</v>
      </c>
      <c r="B1" s="81"/>
      <c r="C1" s="81"/>
      <c r="D1" s="81"/>
      <c r="E1" s="81"/>
    </row>
    <row r="2" spans="1:5" ht="28.5" x14ac:dyDescent="0.25">
      <c r="A2" s="5"/>
      <c r="B2" s="5" t="s">
        <v>60</v>
      </c>
      <c r="C2" s="4" t="s">
        <v>61</v>
      </c>
      <c r="D2" s="5" t="s">
        <v>62</v>
      </c>
      <c r="E2" s="4" t="s">
        <v>63</v>
      </c>
    </row>
    <row r="3" spans="1:5" x14ac:dyDescent="0.25">
      <c r="A3" s="15" t="s">
        <v>40</v>
      </c>
      <c r="B3" s="18" t="s">
        <v>0</v>
      </c>
      <c r="C3" s="19">
        <v>1.002</v>
      </c>
      <c r="D3" s="19"/>
      <c r="E3" s="19"/>
    </row>
    <row r="4" spans="1:5" x14ac:dyDescent="0.25">
      <c r="A4" s="15"/>
      <c r="B4" s="18" t="s">
        <v>1</v>
      </c>
      <c r="C4" s="19">
        <v>3.15</v>
      </c>
      <c r="D4" s="39"/>
      <c r="E4" s="19"/>
    </row>
    <row r="5" spans="1:5" ht="30" x14ac:dyDescent="0.25">
      <c r="A5" s="15"/>
      <c r="B5" s="18" t="s">
        <v>64</v>
      </c>
      <c r="C5" s="19">
        <v>0.96</v>
      </c>
      <c r="D5" s="19">
        <f>C4-C5</f>
        <v>2.19</v>
      </c>
      <c r="E5" s="5">
        <f>D5/C4*100</f>
        <v>69.523809523809518</v>
      </c>
    </row>
    <row r="6" spans="1:5" ht="30" x14ac:dyDescent="0.25">
      <c r="A6" s="15"/>
      <c r="B6" s="18" t="s">
        <v>65</v>
      </c>
      <c r="C6" s="19">
        <v>1.68</v>
      </c>
      <c r="D6" s="19">
        <f>C4-C6</f>
        <v>1.47</v>
      </c>
      <c r="E6" s="5">
        <f>D6/C4*100</f>
        <v>46.666666666666664</v>
      </c>
    </row>
    <row r="7" spans="1:5" ht="30" x14ac:dyDescent="0.25">
      <c r="A7" s="15"/>
      <c r="B7" s="18" t="s">
        <v>66</v>
      </c>
      <c r="C7" s="19">
        <v>2.69</v>
      </c>
      <c r="D7" s="19"/>
      <c r="E7" s="19"/>
    </row>
    <row r="9" spans="1:5" ht="21" x14ac:dyDescent="0.35">
      <c r="A9" s="40" t="s">
        <v>67</v>
      </c>
    </row>
    <row r="10" spans="1:5" ht="28.5" x14ac:dyDescent="0.25">
      <c r="A10" s="5"/>
      <c r="B10" s="5" t="s">
        <v>60</v>
      </c>
      <c r="C10" s="4" t="s">
        <v>61</v>
      </c>
      <c r="D10" s="5" t="s">
        <v>62</v>
      </c>
      <c r="E10" s="4" t="s">
        <v>63</v>
      </c>
    </row>
    <row r="11" spans="1:5" x14ac:dyDescent="0.25">
      <c r="A11" s="19"/>
      <c r="B11" s="41" t="s">
        <v>0</v>
      </c>
      <c r="C11" s="19">
        <v>1</v>
      </c>
      <c r="D11" s="19"/>
      <c r="E11" s="19"/>
    </row>
    <row r="12" spans="1:5" x14ac:dyDescent="0.25">
      <c r="A12" s="19"/>
      <c r="B12" s="41" t="s">
        <v>1</v>
      </c>
      <c r="C12" s="19">
        <v>1.71</v>
      </c>
      <c r="D12" s="19">
        <f>C12-C13</f>
        <v>0.60999999999999988</v>
      </c>
      <c r="E12" s="5">
        <f>D12/C12*100</f>
        <v>35.672514619883032</v>
      </c>
    </row>
    <row r="13" spans="1:5" ht="30" x14ac:dyDescent="0.25">
      <c r="A13" s="19"/>
      <c r="B13" s="41" t="s">
        <v>64</v>
      </c>
      <c r="C13" s="19">
        <v>1.1000000000000001</v>
      </c>
      <c r="D13" s="19">
        <f>C12-C14</f>
        <v>0.35999999999999988</v>
      </c>
      <c r="E13" s="5">
        <f>D13/C12*100</f>
        <v>21.052631578947363</v>
      </c>
    </row>
    <row r="14" spans="1:5" ht="30" x14ac:dyDescent="0.25">
      <c r="A14" s="19"/>
      <c r="B14" s="41" t="s">
        <v>65</v>
      </c>
      <c r="C14" s="19">
        <v>1.35</v>
      </c>
      <c r="D14" s="19"/>
      <c r="E14" s="19"/>
    </row>
    <row r="15" spans="1:5" ht="30" x14ac:dyDescent="0.25">
      <c r="A15" s="19"/>
      <c r="B15" s="41" t="s">
        <v>66</v>
      </c>
      <c r="C15" s="19">
        <v>1.89</v>
      </c>
      <c r="D15" s="19"/>
      <c r="E15" s="19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DAPI imaging</vt:lpstr>
      <vt:lpstr>Caspase Glo 37 Assay</vt:lpstr>
      <vt:lpstr>Flow Cytometry Analysis</vt:lpstr>
      <vt:lpstr>qRT-PCR Analysis</vt:lpstr>
      <vt:lpstr>Dual Luciferase Expression anlz</vt:lpstr>
      <vt:lpstr>Western Blotting Analysis</vt:lpstr>
      <vt:lpstr>Rate of Inhibition bw si and 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PANDEY</dc:creator>
  <cp:lastModifiedBy>ABHISHEK PANDEY</cp:lastModifiedBy>
  <dcterms:created xsi:type="dcterms:W3CDTF">2021-03-05T11:45:34Z</dcterms:created>
  <dcterms:modified xsi:type="dcterms:W3CDTF">2021-04-14T22:45:48Z</dcterms:modified>
</cp:coreProperties>
</file>