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usiegrigson/Downloads/"/>
    </mc:Choice>
  </mc:AlternateContent>
  <xr:revisionPtr revIDLastSave="0" documentId="8_{95C6A450-158C-CD43-9032-0D206D9DDB43}" xr6:coauthVersionLast="47" xr6:coauthVersionMax="47" xr10:uidLastSave="{00000000-0000-0000-0000-000000000000}"/>
  <bookViews>
    <workbookView xWindow="-4480" yWindow="-21600" windowWidth="38400" windowHeight="21600" xr2:uid="{E459BA99-4694-C144-B54B-38F225FDC858}"/>
  </bookViews>
  <sheets>
    <sheet name="Supplementary Table 2" sheetId="13" r:id="rId1"/>
    <sheet name="Supplementary Table 3" sheetId="2" r:id="rId2"/>
    <sheet name="Supplementary Table 7" sheetId="16" r:id="rId3"/>
    <sheet name="Supplementary Table 9" sheetId="9" r:id="rId4"/>
    <sheet name="Supplementary Table 10" sheetId="15" r:id="rId5"/>
    <sheet name="Supplementary Table 11" sheetId="1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8" i="13" l="1"/>
  <c r="L108" i="13"/>
  <c r="K108" i="13"/>
  <c r="J108" i="13"/>
  <c r="I108" i="13"/>
  <c r="M107" i="13"/>
  <c r="L107" i="13"/>
  <c r="J107" i="13"/>
  <c r="I107" i="13"/>
  <c r="M106" i="13"/>
  <c r="J106" i="13"/>
  <c r="I106" i="13"/>
  <c r="M105" i="13"/>
  <c r="I105" i="13"/>
  <c r="M104" i="13"/>
  <c r="L104" i="13"/>
  <c r="Q104" i="13" s="1"/>
  <c r="R104" i="13" s="1"/>
  <c r="K104" i="13"/>
  <c r="I104" i="13"/>
  <c r="M103" i="13"/>
  <c r="L103" i="13"/>
  <c r="K103" i="13"/>
  <c r="J103" i="13"/>
  <c r="P103" i="13" s="1"/>
  <c r="I103" i="13"/>
  <c r="M102" i="13"/>
  <c r="L102" i="13"/>
  <c r="K102" i="13"/>
  <c r="J102" i="13"/>
  <c r="Q102" i="13" s="1"/>
  <c r="R102" i="13" s="1"/>
  <c r="I102" i="13"/>
  <c r="Q101" i="13"/>
  <c r="R101" i="13" s="1"/>
  <c r="M101" i="13"/>
  <c r="L101" i="13"/>
  <c r="K101" i="13"/>
  <c r="J101" i="13"/>
  <c r="P101" i="13" s="1"/>
  <c r="I101" i="13"/>
  <c r="M100" i="13"/>
  <c r="Q100" i="13" s="1"/>
  <c r="R100" i="13" s="1"/>
  <c r="L100" i="13"/>
  <c r="K100" i="13"/>
  <c r="J100" i="13"/>
  <c r="M99" i="13"/>
  <c r="L99" i="13"/>
  <c r="K99" i="13"/>
  <c r="J99" i="13"/>
  <c r="P99" i="13" s="1"/>
  <c r="M98" i="13"/>
  <c r="L98" i="13"/>
  <c r="K98" i="13"/>
  <c r="J98" i="13"/>
  <c r="I98" i="13"/>
  <c r="Q98" i="13" s="1"/>
  <c r="R98" i="13" s="1"/>
  <c r="Q97" i="13"/>
  <c r="R97" i="13" s="1"/>
  <c r="M97" i="13"/>
  <c r="L97" i="13"/>
  <c r="K97" i="13"/>
  <c r="J97" i="13"/>
  <c r="I97" i="13"/>
  <c r="P97" i="13" s="1"/>
  <c r="M96" i="13"/>
  <c r="Q96" i="13" s="1"/>
  <c r="R96" i="13" s="1"/>
  <c r="L96" i="13"/>
  <c r="K96" i="13"/>
  <c r="J96" i="13"/>
  <c r="I96" i="13"/>
  <c r="M95" i="13"/>
  <c r="L95" i="13"/>
  <c r="K95" i="13"/>
  <c r="P95" i="13" s="1"/>
  <c r="J95" i="13"/>
  <c r="I95" i="13"/>
  <c r="M94" i="13"/>
  <c r="L94" i="13"/>
  <c r="K94" i="13"/>
  <c r="J94" i="13"/>
  <c r="I94" i="13"/>
  <c r="Q94" i="13" s="1"/>
  <c r="R94" i="13" s="1"/>
  <c r="M93" i="13"/>
  <c r="L93" i="13"/>
  <c r="K93" i="13"/>
  <c r="J93" i="13"/>
  <c r="I93" i="13"/>
  <c r="Q93" i="13" s="1"/>
  <c r="R93" i="13" s="1"/>
  <c r="Q92" i="13"/>
  <c r="R92" i="13" s="1"/>
  <c r="M92" i="13"/>
  <c r="L92" i="13"/>
  <c r="K92" i="13"/>
  <c r="J92" i="13"/>
  <c r="I92" i="13"/>
  <c r="P92" i="13" s="1"/>
  <c r="M91" i="13"/>
  <c r="Q91" i="13" s="1"/>
  <c r="R91" i="13" s="1"/>
  <c r="L91" i="13"/>
  <c r="K91" i="13"/>
  <c r="J91" i="13"/>
  <c r="I91" i="13"/>
  <c r="M90" i="13"/>
  <c r="L90" i="13"/>
  <c r="K90" i="13"/>
  <c r="Q90" i="13" s="1"/>
  <c r="R90" i="13" s="1"/>
  <c r="J90" i="13"/>
  <c r="I90" i="13"/>
  <c r="M89" i="13"/>
  <c r="L89" i="13"/>
  <c r="K89" i="13"/>
  <c r="J89" i="13"/>
  <c r="I89" i="13"/>
  <c r="P89" i="13" s="1"/>
  <c r="M88" i="13"/>
  <c r="L88" i="13"/>
  <c r="K88" i="13"/>
  <c r="J88" i="13"/>
  <c r="I88" i="13"/>
  <c r="Q88" i="13" s="1"/>
  <c r="R88" i="13" s="1"/>
  <c r="Q87" i="13"/>
  <c r="R87" i="13" s="1"/>
  <c r="M87" i="13"/>
  <c r="L87" i="13"/>
  <c r="K87" i="13"/>
  <c r="J87" i="13"/>
  <c r="I87" i="13"/>
  <c r="P87" i="13" s="1"/>
  <c r="M86" i="13"/>
  <c r="P86" i="13" s="1"/>
  <c r="L86" i="13"/>
  <c r="K86" i="13"/>
  <c r="J86" i="13"/>
  <c r="I86" i="13"/>
  <c r="M85" i="13"/>
  <c r="L85" i="13"/>
  <c r="K85" i="13"/>
  <c r="Q85" i="13" s="1"/>
  <c r="R85" i="13" s="1"/>
  <c r="J85" i="13"/>
  <c r="I85" i="13"/>
  <c r="M84" i="13"/>
  <c r="L84" i="13"/>
  <c r="K84" i="13"/>
  <c r="J84" i="13"/>
  <c r="I84" i="13"/>
  <c r="Q84" i="13" s="1"/>
  <c r="R84" i="13" s="1"/>
  <c r="M83" i="13"/>
  <c r="L83" i="13"/>
  <c r="K83" i="13"/>
  <c r="J83" i="13"/>
  <c r="I83" i="13"/>
  <c r="Q83" i="13" s="1"/>
  <c r="R83" i="13" s="1"/>
  <c r="Q82" i="13"/>
  <c r="R82" i="13" s="1"/>
  <c r="M82" i="13"/>
  <c r="L82" i="13"/>
  <c r="K82" i="13"/>
  <c r="J82" i="13"/>
  <c r="I82" i="13"/>
  <c r="P82" i="13" s="1"/>
  <c r="M81" i="13"/>
  <c r="Q81" i="13" s="1"/>
  <c r="R81" i="13" s="1"/>
  <c r="L81" i="13"/>
  <c r="K81" i="13"/>
  <c r="J81" i="13"/>
  <c r="I81" i="13"/>
  <c r="M80" i="13"/>
  <c r="L80" i="13"/>
  <c r="J80" i="13"/>
  <c r="P80" i="13" s="1"/>
  <c r="I80" i="13"/>
  <c r="M79" i="13"/>
  <c r="L79" i="13"/>
  <c r="J79" i="13"/>
  <c r="I79" i="13"/>
  <c r="Q79" i="13" s="1"/>
  <c r="R79" i="13" s="1"/>
  <c r="Q78" i="13"/>
  <c r="R78" i="13" s="1"/>
  <c r="P78" i="13"/>
  <c r="L78" i="13"/>
  <c r="J78" i="13"/>
  <c r="I78" i="13"/>
  <c r="I77" i="13"/>
  <c r="M70" i="13"/>
  <c r="L70" i="13"/>
  <c r="K70" i="13"/>
  <c r="J70" i="13"/>
  <c r="I70" i="13"/>
  <c r="M69" i="13"/>
  <c r="L69" i="13"/>
  <c r="J69" i="13"/>
  <c r="I69" i="13"/>
  <c r="M68" i="13"/>
  <c r="L68" i="13"/>
  <c r="J68" i="13"/>
  <c r="I68" i="13"/>
  <c r="M67" i="13"/>
  <c r="L67" i="13"/>
  <c r="K67" i="13"/>
  <c r="J67" i="13"/>
  <c r="I67" i="13"/>
  <c r="M66" i="13"/>
  <c r="L66" i="13"/>
  <c r="K66" i="13"/>
  <c r="J66" i="13"/>
  <c r="I66" i="13"/>
  <c r="M65" i="13"/>
  <c r="L65" i="13"/>
  <c r="K65" i="13"/>
  <c r="J65" i="13"/>
  <c r="I65" i="13"/>
  <c r="M64" i="13"/>
  <c r="L64" i="13"/>
  <c r="K64" i="13"/>
  <c r="J64" i="13"/>
  <c r="I64" i="13"/>
  <c r="M63" i="13"/>
  <c r="L63" i="13"/>
  <c r="K63" i="13"/>
  <c r="J63" i="13"/>
  <c r="I63" i="13"/>
  <c r="M62" i="13"/>
  <c r="L62" i="13"/>
  <c r="K62" i="13"/>
  <c r="I62" i="13"/>
  <c r="M61" i="13"/>
  <c r="L61" i="13"/>
  <c r="K61" i="13"/>
  <c r="I61" i="13"/>
  <c r="M60" i="13"/>
  <c r="L60" i="13"/>
  <c r="K60" i="13"/>
  <c r="I60" i="13"/>
  <c r="M59" i="13"/>
  <c r="L59" i="13"/>
  <c r="K59" i="13"/>
  <c r="J59" i="13"/>
  <c r="L58" i="13"/>
  <c r="K58" i="13"/>
  <c r="J58" i="13"/>
  <c r="L57" i="13"/>
  <c r="K57" i="13"/>
  <c r="J57" i="13"/>
  <c r="L56" i="13"/>
  <c r="K56" i="13"/>
  <c r="J56" i="13"/>
  <c r="M55" i="13"/>
  <c r="K55" i="13"/>
  <c r="J55" i="13"/>
  <c r="I55" i="13"/>
  <c r="P55" i="13" s="1"/>
  <c r="M54" i="13"/>
  <c r="K54" i="13"/>
  <c r="J54" i="13"/>
  <c r="I54" i="13"/>
  <c r="Q54" i="13" s="1"/>
  <c r="R54" i="13" s="1"/>
  <c r="Q53" i="13"/>
  <c r="R53" i="13" s="1"/>
  <c r="P53" i="13"/>
  <c r="M53" i="13"/>
  <c r="K53" i="13"/>
  <c r="J53" i="13"/>
  <c r="I53" i="13"/>
  <c r="M52" i="13"/>
  <c r="J52" i="13"/>
  <c r="I52" i="13"/>
  <c r="Q52" i="13" s="1"/>
  <c r="R52" i="13" s="1"/>
  <c r="M51" i="13"/>
  <c r="J51" i="13"/>
  <c r="I51" i="13"/>
  <c r="Q51" i="13" s="1"/>
  <c r="R51" i="13" s="1"/>
  <c r="M50" i="13"/>
  <c r="Q50" i="13" s="1"/>
  <c r="R50" i="13" s="1"/>
  <c r="J50" i="13"/>
  <c r="I50" i="13"/>
  <c r="M49" i="13"/>
  <c r="J49" i="13"/>
  <c r="I49" i="13"/>
  <c r="Q49" i="13" s="1"/>
  <c r="R49" i="13" s="1"/>
  <c r="M48" i="13"/>
  <c r="K48" i="13"/>
  <c r="J48" i="13"/>
  <c r="M47" i="13"/>
  <c r="J47" i="13"/>
  <c r="M46" i="13"/>
  <c r="L46" i="13"/>
  <c r="K46" i="13"/>
  <c r="J46" i="13"/>
  <c r="Q46" i="13" s="1"/>
  <c r="R46" i="13" s="1"/>
  <c r="I46" i="13"/>
  <c r="M45" i="13"/>
  <c r="L45" i="13"/>
  <c r="K45" i="13"/>
  <c r="J45" i="13"/>
  <c r="I45" i="13"/>
  <c r="Q45" i="13" s="1"/>
  <c r="R45" i="13" s="1"/>
  <c r="M44" i="13"/>
  <c r="L44" i="13"/>
  <c r="K44" i="13"/>
  <c r="J44" i="13"/>
  <c r="I44" i="13"/>
  <c r="Q44" i="13" s="1"/>
  <c r="R44" i="13" s="1"/>
  <c r="Q43" i="13"/>
  <c r="R43" i="13" s="1"/>
  <c r="P43" i="13"/>
  <c r="M43" i="13"/>
  <c r="L43" i="13"/>
  <c r="K43" i="13"/>
  <c r="J43" i="13"/>
  <c r="I43" i="13"/>
  <c r="M42" i="13"/>
  <c r="L42" i="13"/>
  <c r="Q42" i="13" s="1"/>
  <c r="R42" i="13" s="1"/>
  <c r="K42" i="13"/>
  <c r="J42" i="13"/>
  <c r="M41" i="13"/>
  <c r="L41" i="13"/>
  <c r="J41" i="13"/>
  <c r="Q41" i="13" s="1"/>
  <c r="R41" i="13" s="1"/>
  <c r="Q40" i="13"/>
  <c r="R40" i="13" s="1"/>
  <c r="M40" i="13"/>
  <c r="L40" i="13"/>
  <c r="J40" i="13"/>
  <c r="P40" i="13" s="1"/>
  <c r="M39" i="13"/>
  <c r="L39" i="13"/>
  <c r="J39" i="13"/>
  <c r="Q39" i="13" s="1"/>
  <c r="R39" i="13" s="1"/>
  <c r="I39" i="13"/>
  <c r="M38" i="13"/>
  <c r="L38" i="13"/>
  <c r="J38" i="13"/>
  <c r="I38" i="13"/>
  <c r="Q38" i="13" s="1"/>
  <c r="R38" i="13" s="1"/>
  <c r="M31" i="13"/>
  <c r="K31" i="13"/>
  <c r="J31" i="13"/>
  <c r="I31" i="13"/>
  <c r="M30" i="13"/>
  <c r="J30" i="13"/>
  <c r="I30" i="13"/>
  <c r="M29" i="13"/>
  <c r="J29" i="13"/>
  <c r="I29" i="13"/>
  <c r="M28" i="13"/>
  <c r="J28" i="13"/>
  <c r="I28" i="13"/>
  <c r="M27" i="13"/>
  <c r="J27" i="13"/>
  <c r="I27" i="13"/>
  <c r="P26" i="13"/>
  <c r="M26" i="13"/>
  <c r="Q26" i="13" s="1"/>
  <c r="R26" i="13" s="1"/>
  <c r="L26" i="13"/>
  <c r="K26" i="13"/>
  <c r="J26" i="13"/>
  <c r="I26" i="13"/>
  <c r="M25" i="13"/>
  <c r="L25" i="13"/>
  <c r="K25" i="13"/>
  <c r="Q25" i="13" s="1"/>
  <c r="R25" i="13" s="1"/>
  <c r="J25" i="13"/>
  <c r="P25" i="13" s="1"/>
  <c r="I25" i="13"/>
  <c r="M24" i="13"/>
  <c r="L24" i="13"/>
  <c r="K24" i="13"/>
  <c r="J24" i="13"/>
  <c r="Q24" i="13" s="1"/>
  <c r="R24" i="13" s="1"/>
  <c r="I24" i="13"/>
  <c r="M23" i="13"/>
  <c r="L23" i="13"/>
  <c r="K23" i="13"/>
  <c r="Q23" i="13" s="1"/>
  <c r="R23" i="13" s="1"/>
  <c r="J23" i="13"/>
  <c r="I23" i="13"/>
  <c r="Q22" i="13"/>
  <c r="R22" i="13" s="1"/>
  <c r="P22" i="13"/>
  <c r="M22" i="13"/>
  <c r="L22" i="13"/>
  <c r="K22" i="13"/>
  <c r="J22" i="13"/>
  <c r="I22" i="13"/>
  <c r="M21" i="13"/>
  <c r="P21" i="13" s="1"/>
  <c r="L21" i="13"/>
  <c r="K21" i="13"/>
  <c r="J21" i="13"/>
  <c r="I21" i="13"/>
  <c r="M20" i="13"/>
  <c r="L20" i="13"/>
  <c r="K20" i="13"/>
  <c r="Q20" i="13" s="1"/>
  <c r="R20" i="13" s="1"/>
  <c r="J20" i="13"/>
  <c r="P20" i="13" s="1"/>
  <c r="I20" i="13"/>
  <c r="M19" i="13"/>
  <c r="L19" i="13"/>
  <c r="K19" i="13"/>
  <c r="J19" i="13"/>
  <c r="Q19" i="13" s="1"/>
  <c r="R19" i="13" s="1"/>
  <c r="I19" i="13"/>
  <c r="L18" i="13"/>
  <c r="K18" i="13"/>
  <c r="J18" i="13"/>
  <c r="Q18" i="13" s="1"/>
  <c r="R18" i="13" s="1"/>
  <c r="I18" i="13"/>
  <c r="Q17" i="13"/>
  <c r="R17" i="13" s="1"/>
  <c r="P17" i="13"/>
  <c r="L17" i="13"/>
  <c r="K17" i="13"/>
  <c r="J17" i="13"/>
  <c r="I17" i="13"/>
  <c r="L16" i="13"/>
  <c r="K16" i="13"/>
  <c r="J16" i="13"/>
  <c r="Q16" i="13" s="1"/>
  <c r="R16" i="13" s="1"/>
  <c r="I16" i="13"/>
  <c r="L15" i="13"/>
  <c r="K15" i="13"/>
  <c r="Q15" i="13" s="1"/>
  <c r="R15" i="13" s="1"/>
  <c r="J15" i="13"/>
  <c r="I15" i="13"/>
  <c r="Q14" i="13"/>
  <c r="R14" i="13" s="1"/>
  <c r="P14" i="13"/>
  <c r="M14" i="13"/>
  <c r="L14" i="13"/>
  <c r="K14" i="13"/>
  <c r="J14" i="13"/>
  <c r="I14" i="13"/>
  <c r="M13" i="13"/>
  <c r="Q13" i="13" s="1"/>
  <c r="R13" i="13" s="1"/>
  <c r="L13" i="13"/>
  <c r="J13" i="13"/>
  <c r="I13" i="13"/>
  <c r="M12" i="13"/>
  <c r="L12" i="13"/>
  <c r="J12" i="13"/>
  <c r="P12" i="13" s="1"/>
  <c r="I12" i="13"/>
  <c r="M11" i="13"/>
  <c r="L11" i="13"/>
  <c r="K11" i="13"/>
  <c r="Q11" i="13" s="1"/>
  <c r="R11" i="13" s="1"/>
  <c r="J11" i="13"/>
  <c r="I11" i="13"/>
  <c r="Q10" i="13"/>
  <c r="R10" i="13" s="1"/>
  <c r="P10" i="13"/>
  <c r="M10" i="13"/>
  <c r="L10" i="13"/>
  <c r="K10" i="13"/>
  <c r="L9" i="13"/>
  <c r="K9" i="13"/>
  <c r="L8" i="13"/>
  <c r="P8" i="13" s="1"/>
  <c r="K8" i="13"/>
  <c r="I8" i="13"/>
  <c r="L7" i="13"/>
  <c r="K7" i="13"/>
  <c r="I7" i="13"/>
  <c r="Q7" i="13" s="1"/>
  <c r="R7" i="13" s="1"/>
  <c r="Q6" i="13"/>
  <c r="R6" i="13" s="1"/>
  <c r="P6" i="13"/>
  <c r="L6" i="13"/>
  <c r="K6" i="13"/>
  <c r="I6" i="13"/>
  <c r="L5" i="13"/>
  <c r="I5" i="13"/>
  <c r="P81" i="13" l="1"/>
  <c r="P91" i="13"/>
  <c r="P96" i="13"/>
  <c r="Q86" i="13"/>
  <c r="R86" i="13" s="1"/>
  <c r="P104" i="13"/>
  <c r="P85" i="13"/>
  <c r="P90" i="13"/>
  <c r="Q80" i="13"/>
  <c r="R80" i="13" s="1"/>
  <c r="Q95" i="13"/>
  <c r="R95" i="13" s="1"/>
  <c r="Q99" i="13"/>
  <c r="R99" i="13" s="1"/>
  <c r="P100" i="13"/>
  <c r="P84" i="13"/>
  <c r="P94" i="13"/>
  <c r="P79" i="13"/>
  <c r="Q89" i="13"/>
  <c r="R89" i="13" s="1"/>
  <c r="Q103" i="13"/>
  <c r="R103" i="13" s="1"/>
  <c r="P83" i="13"/>
  <c r="P88" i="13"/>
  <c r="P93" i="13"/>
  <c r="P98" i="13"/>
  <c r="P102" i="13"/>
  <c r="P50" i="13"/>
  <c r="P42" i="13"/>
  <c r="P39" i="13"/>
  <c r="P52" i="13"/>
  <c r="P41" i="13"/>
  <c r="P49" i="13"/>
  <c r="Q55" i="13"/>
  <c r="R55" i="13" s="1"/>
  <c r="P38" i="13"/>
  <c r="P45" i="13"/>
  <c r="P51" i="13"/>
  <c r="P54" i="13"/>
  <c r="P44" i="13"/>
  <c r="P46" i="13"/>
  <c r="P13" i="13"/>
  <c r="P16" i="13"/>
  <c r="P7" i="13"/>
  <c r="Q12" i="13"/>
  <c r="R12" i="13" s="1"/>
  <c r="P19" i="13"/>
  <c r="P24" i="13"/>
  <c r="Q8" i="13"/>
  <c r="R8" i="13" s="1"/>
  <c r="Q21" i="13"/>
  <c r="R21" i="13" s="1"/>
  <c r="P15" i="13"/>
  <c r="P11" i="13"/>
  <c r="P18" i="13"/>
  <c r="P23" i="13"/>
</calcChain>
</file>

<file path=xl/sharedStrings.xml><?xml version="1.0" encoding="utf-8"?>
<sst xmlns="http://schemas.openxmlformats.org/spreadsheetml/2006/main" count="1355" uniqueCount="479">
  <si>
    <t>Time (hours)</t>
  </si>
  <si>
    <t>A</t>
  </si>
  <si>
    <t>B</t>
  </si>
  <si>
    <t>C</t>
  </si>
  <si>
    <t>D</t>
  </si>
  <si>
    <t>E</t>
  </si>
  <si>
    <t>Order</t>
  </si>
  <si>
    <t xml:space="preserve">Level 3 Subsystem </t>
  </si>
  <si>
    <t>log2FoldChange</t>
  </si>
  <si>
    <t>pvalue</t>
  </si>
  <si>
    <t>padj</t>
  </si>
  <si>
    <t>Salmochelin-mediated Iron Acquisition</t>
  </si>
  <si>
    <t>Fructoselysine (Amadori product) utilization pathway</t>
  </si>
  <si>
    <t>Periplasmic Acid Stress Response in Enterobacteria</t>
  </si>
  <si>
    <t>Colonization factor antigen I fimbriae</t>
  </si>
  <si>
    <t>EC 3.4.24.- Metalloendopeptidases</t>
  </si>
  <si>
    <t>(GlcNAc)2 Catabolic Operon</t>
  </si>
  <si>
    <t>Phosphoglycerate transport system</t>
  </si>
  <si>
    <t>Phage Family Inoviridae</t>
  </si>
  <si>
    <t>Accessory colonization factor</t>
  </si>
  <si>
    <t>Carnitine Metabolism in Microorganisms</t>
  </si>
  <si>
    <t>Riboflavin transporters</t>
  </si>
  <si>
    <t>Cytolysin and Lipase operon in Vibrio</t>
  </si>
  <si>
    <t>CBSS-344610.3.peg.2335</t>
  </si>
  <si>
    <t>Biogenesis of cbb3-type cytochrome c oxidases</t>
  </si>
  <si>
    <t>Additional flagellar genes in Vibrionales</t>
  </si>
  <si>
    <t>Adhesins in Staphylococcus</t>
  </si>
  <si>
    <t>Aminoglycoside adenylyltransferases</t>
  </si>
  <si>
    <t>beta-glucuronide utilization</t>
  </si>
  <si>
    <t>Acyl Homoserine Lactone (AHL) Autoinducer Quorum Sensing_</t>
  </si>
  <si>
    <t>A toxin-antitoxin module cotranscribed with DinB</t>
  </si>
  <si>
    <t>Streptococcal Mga Regulon</t>
  </si>
  <si>
    <t>Choline Transport</t>
  </si>
  <si>
    <t>Vibrio Core Oligosaccharide Biosynthesis</t>
  </si>
  <si>
    <t>Rhombosortase</t>
  </si>
  <si>
    <t>Mannose-sensitive hemagglutinin type 4 pilus</t>
  </si>
  <si>
    <t>Tricarballylate Utilization</t>
  </si>
  <si>
    <t>Naphtalene and antracene degradation</t>
  </si>
  <si>
    <t>Siderophore Yersiniabactin Biosynthesis</t>
  </si>
  <si>
    <t>CBSS-498211.3.peg.1514</t>
  </si>
  <si>
    <t>Transposase in enterics</t>
  </si>
  <si>
    <t>Sortase</t>
  </si>
  <si>
    <t>Unknown carbohydrate utilization containing Fructose-bisphosphate aldolase</t>
  </si>
  <si>
    <t>Tricarboxylate transport system</t>
  </si>
  <si>
    <t>Gallic acid utilization</t>
  </si>
  <si>
    <t>Listeria surface proteins: Internalin-like proteins</t>
  </si>
  <si>
    <t>Phosphonate metabolism</t>
  </si>
  <si>
    <t>CBSS-232721.5.peg.360</t>
  </si>
  <si>
    <t>Glutamate transporter involved in acid tolerance in Streptococcus</t>
  </si>
  <si>
    <t>MexE-MexF-OprN Multidrug Efflux System</t>
  </si>
  <si>
    <t>Mycobacterial gene cluster associated with resistance against FAS-II antibiotics</t>
  </si>
  <si>
    <t>tRNA splicing</t>
  </si>
  <si>
    <t>VC0266</t>
  </si>
  <si>
    <t>EC 5.1.2.- Racemaces and epimerases acting on hydroxy acids and derivatives</t>
  </si>
  <si>
    <t>Alkaloid biosynthesis from L-lysine</t>
  </si>
  <si>
    <t>Group II intron-associated genes</t>
  </si>
  <si>
    <t>CBSS-279010.5.peg.3195</t>
  </si>
  <si>
    <t>Dimethylsulfoniopropionate (DMSP) mineralization, WBW</t>
  </si>
  <si>
    <t>Dimethylsulfoniopropionate (DMSP) mineralization, gjo</t>
  </si>
  <si>
    <t>D-allose utilization</t>
  </si>
  <si>
    <t>Mercury resistance operon</t>
  </si>
  <si>
    <t>Pyrroloquinoline Quinone biosynthesis</t>
  </si>
  <si>
    <t>HMG CoA Synthesis</t>
  </si>
  <si>
    <t>Ubiquinone Menaquinone-cytochrome c reductase complexes</t>
  </si>
  <si>
    <t>Sporulation Cluster</t>
  </si>
  <si>
    <t>CBSS-222523.1.peg.1311</t>
  </si>
  <si>
    <t>Gram Positive Competence</t>
  </si>
  <si>
    <t>Denitrification</t>
  </si>
  <si>
    <t>Sucrose-specific PTS</t>
  </si>
  <si>
    <t>Control of cell elongation - division cycle in Bacilli</t>
  </si>
  <si>
    <t>Beta-lactamase cluster in Streptococcus</t>
  </si>
  <si>
    <t>Zinc resistance</t>
  </si>
  <si>
    <t>Polyglycerolphosphate lipoteichoic acid biosynthesis</t>
  </si>
  <si>
    <t>Late competence</t>
  </si>
  <si>
    <t>EC 3.4.21.- Serine endopeptidase</t>
  </si>
  <si>
    <t>A Gram-positive cluster that relates ribosomal protein L28P to a set of uncharacterized proteins</t>
  </si>
  <si>
    <t>ECF class transporters</t>
  </si>
  <si>
    <t>Cadmium resistance</t>
  </si>
  <si>
    <t>Cell Division Cluster</t>
  </si>
  <si>
    <t>Cell envelope-associated LytR-CpsA-Psr transcriptional attenuators</t>
  </si>
  <si>
    <t>Peripheral Glucose Catabolism Pathways</t>
  </si>
  <si>
    <t>Phenylpropionate Degradation</t>
  </si>
  <si>
    <t>Fructose and Mannose Inducible PTS</t>
  </si>
  <si>
    <t>Mycobacterium virulence operon involved in an unknown function with a Jag Protein and YidC and YidD</t>
  </si>
  <si>
    <t>Streptococcus pyogenes Virulome</t>
  </si>
  <si>
    <t>LMPTP YwlE cluster</t>
  </si>
  <si>
    <t>Competence in Streptococci</t>
  </si>
  <si>
    <t>Widespread colonization island</t>
  </si>
  <si>
    <t>CBSS-314267.3.peg.390</t>
  </si>
  <si>
    <t>Glycerol fermentation to 1,3-propanediol</t>
  </si>
  <si>
    <t>Hydrogenases</t>
  </si>
  <si>
    <t>Propanediol utilization</t>
  </si>
  <si>
    <t>Coenzyme B12 biosynthesis</t>
  </si>
  <si>
    <t>Cinnamic Acid Degradation</t>
  </si>
  <si>
    <t>CBSS-196164.1.peg.1690</t>
  </si>
  <si>
    <t>ABC transporter branched-chain amino acid (TC 3.A.1.4.1)</t>
  </si>
  <si>
    <t>Alkylphosphonate utilization</t>
  </si>
  <si>
    <t>Bacterial Chemotaxis</t>
  </si>
  <si>
    <t>Pyrimidine utilization</t>
  </si>
  <si>
    <t>p-Aminobenzoyl-Glutamate Utilization</t>
  </si>
  <si>
    <t>Autoinducer 2 (AI-2) transport and processing (lsrACDBFGE operon)</t>
  </si>
  <si>
    <t>Malonate decarboxylase</t>
  </si>
  <si>
    <t>Two partner secretion pathway (TPS)</t>
  </si>
  <si>
    <t>Protein Name</t>
  </si>
  <si>
    <t>Category</t>
  </si>
  <si>
    <t>Chemotaxis protein CheC -- inhibitor of MCP methylation</t>
  </si>
  <si>
    <t>Chemotaxis Signal Transduction Proteins</t>
  </si>
  <si>
    <t>Chemotaxis protein CheD</t>
  </si>
  <si>
    <t>Chemotaxis protein CheV (EC 2.7.3.-)</t>
  </si>
  <si>
    <t>Chemotaxis protein CheX</t>
  </si>
  <si>
    <t>Signal transduction histidine kinase CheA</t>
  </si>
  <si>
    <t>Positive regulator of CheA protein activity (CheW)</t>
  </si>
  <si>
    <t>Chemotaxis protein methyltransferase CheR (EC 2.1.1.80)</t>
  </si>
  <si>
    <t>Chemotaxis Regulatory Proteins</t>
  </si>
  <si>
    <t>Chemotaxis regulator - transmits chemoreceptor signals to flagellar motor components CheY</t>
  </si>
  <si>
    <t>Chemotaxis response - phosphatase CheZ</t>
  </si>
  <si>
    <t>Chemotaxis response regulator protein-glutamate methylesterase CheB (EC 3.1.1.61)</t>
  </si>
  <si>
    <t>Flagellar motor rotation protein MotA</t>
  </si>
  <si>
    <t>Flagellar Motor Proteins</t>
  </si>
  <si>
    <t>Flagellar motor rotation protein MotB</t>
  </si>
  <si>
    <t>Flagellar motor switch protein FliG</t>
  </si>
  <si>
    <t>Flagellar motor switch protein FliM</t>
  </si>
  <si>
    <t>Flagellar motor switch protein FliN</t>
  </si>
  <si>
    <t>Flagellar assembly protein FliH</t>
  </si>
  <si>
    <t>Flagellar Assembly Proteins</t>
  </si>
  <si>
    <t>Flagellar basal body-associated protein FliL</t>
  </si>
  <si>
    <t>Flagellar basal-body P-ring formation protein FlgA</t>
  </si>
  <si>
    <t>Flagellar basal-body rod modification protein FlgD</t>
  </si>
  <si>
    <t>Flagellar hook-basal body complex protein FliE</t>
  </si>
  <si>
    <t>Flagellar hook-length control protein FliK</t>
  </si>
  <si>
    <t>Flagellar L-ring protein FlgH</t>
  </si>
  <si>
    <t>Flagellar Structural Proteins</t>
  </si>
  <si>
    <t>Flagellar M-ring protein FliF</t>
  </si>
  <si>
    <t>Flagellar P-ring protein FlgI</t>
  </si>
  <si>
    <t>Flagellar basal-body rod protein FlgB</t>
  </si>
  <si>
    <t>Flagellar basal-body rod protein FlgC</t>
  </si>
  <si>
    <t>Flagellar basal-body rod protein FlgF</t>
  </si>
  <si>
    <t>Flagellar basal-body rod protein FlgG</t>
  </si>
  <si>
    <t>Flagellar cap protein FliD</t>
  </si>
  <si>
    <t>Flagellar hook protein FlgE</t>
  </si>
  <si>
    <t>Flagellar hook-associated protein FlgK</t>
  </si>
  <si>
    <t>Flagellar hook-associated protein FlgL</t>
  </si>
  <si>
    <t>Flagellin FliC</t>
  </si>
  <si>
    <t>Flagellar biosynthesis protein FlgN</t>
  </si>
  <si>
    <t>Flagellar Biosynthesis Proteins</t>
  </si>
  <si>
    <t>Flagellar biosynthesis protein FlhA</t>
  </si>
  <si>
    <t>Flagellar biosynthesis protein FlhB</t>
  </si>
  <si>
    <t>Flagellar biosynthesis protein FliO</t>
  </si>
  <si>
    <t>Flagellar biosynthesis protein FliP</t>
  </si>
  <si>
    <t>Flagellar biosynthesis protein FliQ</t>
  </si>
  <si>
    <t>Flagellar biosynthesis protein FliR</t>
  </si>
  <si>
    <t>Flagellar biosynthesis protein FliS</t>
  </si>
  <si>
    <t>Flagellar biosynthesis protein FliT</t>
  </si>
  <si>
    <t>Flagellar regulator flk</t>
  </si>
  <si>
    <t>Flagellar Regulators</t>
  </si>
  <si>
    <t>Flagellar transcriptional activator FlhC</t>
  </si>
  <si>
    <t>Flagellar transcriptional activator FlhD</t>
  </si>
  <si>
    <t>LysR family transcriptional regulator HdfR</t>
  </si>
  <si>
    <t>Negative regulator of flagellin synthesis FlgM (anti-sigma28)</t>
  </si>
  <si>
    <t>RNA polymerase sigma factor for flagellar operon</t>
  </si>
  <si>
    <t>Regulator of sigma S factor FliZ</t>
  </si>
  <si>
    <t>Flagellar protein FlgJ [peptidoglycan hydrolase]</t>
  </si>
  <si>
    <t>Flagellar-Related Enzymes</t>
  </si>
  <si>
    <t>Flagellum-specific ATP synthase FliI</t>
  </si>
  <si>
    <t>Flagellar protein FliJ</t>
  </si>
  <si>
    <t>Flagellar brake protein YcgR</t>
  </si>
  <si>
    <t>Flagellar Function Modulators</t>
  </si>
  <si>
    <t>Flagellar protein FlhE</t>
  </si>
  <si>
    <t>VLP1</t>
  </si>
  <si>
    <t>LDNA</t>
  </si>
  <si>
    <t>VMR</t>
  </si>
  <si>
    <t>Sewage</t>
  </si>
  <si>
    <t>Tube</t>
  </si>
  <si>
    <t>Time</t>
  </si>
  <si>
    <t>R1 TA initial.fcs 1</t>
  </si>
  <si>
    <t>R4 Initial 1.fcs 1</t>
  </si>
  <si>
    <t>R4 Initial 2.fcs 1</t>
  </si>
  <si>
    <t>R1 TA S1.fcs</t>
  </si>
  <si>
    <t>R1 TB S1.fcs</t>
  </si>
  <si>
    <t>C1 1.fcs</t>
  </si>
  <si>
    <t>R1 TD 1.fcs</t>
  </si>
  <si>
    <t>R1 TE 1.fcs</t>
  </si>
  <si>
    <t>TA3 1.fcs</t>
  </si>
  <si>
    <t>TB3 1.fcs</t>
  </si>
  <si>
    <t>C3 1.fcs</t>
  </si>
  <si>
    <t>D3 1.fcs</t>
  </si>
  <si>
    <t>E3 1.fcs</t>
  </si>
  <si>
    <t>A4 1.fcs</t>
  </si>
  <si>
    <t>B4 1.fcs</t>
  </si>
  <si>
    <t>C4 1.fcs</t>
  </si>
  <si>
    <t>D4 1.fcs</t>
  </si>
  <si>
    <t>E4 1.fcs</t>
  </si>
  <si>
    <t>R1 TA S3.fcs</t>
  </si>
  <si>
    <t>B1 2.fcs</t>
  </si>
  <si>
    <t>C1 2.fcs</t>
  </si>
  <si>
    <t>R1 TD 2.fcs</t>
  </si>
  <si>
    <t>R1 TE 2.fcs</t>
  </si>
  <si>
    <t>TA3 2.fcs</t>
  </si>
  <si>
    <t>TB3 2.fcs</t>
  </si>
  <si>
    <t>C3 2.fcs</t>
  </si>
  <si>
    <t>D3 2.fcs</t>
  </si>
  <si>
    <t>E3 2.fcs</t>
  </si>
  <si>
    <t>A4 2.fcs</t>
  </si>
  <si>
    <t>B4 2.fcs</t>
  </si>
  <si>
    <t>C4 2.fcs</t>
  </si>
  <si>
    <t>D4 2.fcs</t>
  </si>
  <si>
    <t>E4 2.fcs</t>
  </si>
  <si>
    <t>R1 TA S2.fcs</t>
  </si>
  <si>
    <t>B1 3.fcs</t>
  </si>
  <si>
    <t>C1 3.fcs</t>
  </si>
  <si>
    <t>R1 TD 3.fcs</t>
  </si>
  <si>
    <t>R1 TE 3.fcs</t>
  </si>
  <si>
    <t>TA3 3.fcs</t>
  </si>
  <si>
    <t>TB3 3.fcs</t>
  </si>
  <si>
    <t>C3 3.fcs</t>
  </si>
  <si>
    <t>D3 3.fcs</t>
  </si>
  <si>
    <t>E3 3.fcs</t>
  </si>
  <si>
    <t>A4 3.fcs</t>
  </si>
  <si>
    <t>B4 3.fcs</t>
  </si>
  <si>
    <t>C4 3.fcs</t>
  </si>
  <si>
    <t>D4 3.fcs</t>
  </si>
  <si>
    <t>E4 3.fcs</t>
  </si>
  <si>
    <t>R1 TA S4.fcs</t>
  </si>
  <si>
    <t>R1 TB S4.fcs</t>
  </si>
  <si>
    <t>C1 4.1.fcs</t>
  </si>
  <si>
    <t>R1 TD 4.fcs</t>
  </si>
  <si>
    <t>R1 TE 4.fcs</t>
  </si>
  <si>
    <t>TA3 4.fcs</t>
  </si>
  <si>
    <t>TB3 4.fcs</t>
  </si>
  <si>
    <t>C3 4.fcs</t>
  </si>
  <si>
    <t>D3 4.fcs</t>
  </si>
  <si>
    <t>E3 4.fcs</t>
  </si>
  <si>
    <t>A4 4.fcs</t>
  </si>
  <si>
    <t>B4 4.fcs</t>
  </si>
  <si>
    <t>C4 4.fcs</t>
  </si>
  <si>
    <t>D4 4.fcs</t>
  </si>
  <si>
    <t>E4 4.fcs</t>
  </si>
  <si>
    <t>R1 TA S5.fcs</t>
  </si>
  <si>
    <t>R1 TB S5.fcs</t>
  </si>
  <si>
    <t>C1 5.fcs</t>
  </si>
  <si>
    <t>R1 TD 5.fcs</t>
  </si>
  <si>
    <t>R1 TE 5.fcs</t>
  </si>
  <si>
    <t>TA3 5.fcs</t>
  </si>
  <si>
    <t>TB3 5.fcs</t>
  </si>
  <si>
    <t>C3 5.fcs</t>
  </si>
  <si>
    <t>D3 5.fcs</t>
  </si>
  <si>
    <t>E3 5.fcs</t>
  </si>
  <si>
    <t>A4 5.fcs</t>
  </si>
  <si>
    <t>B4 5.fcs</t>
  </si>
  <si>
    <t>C4 5.fcs</t>
  </si>
  <si>
    <t>D4 5.fcs</t>
  </si>
  <si>
    <t>E4 5.fcs</t>
  </si>
  <si>
    <t>R1 TA S6.fcs</t>
  </si>
  <si>
    <t>R1 TB S6.fcs</t>
  </si>
  <si>
    <t>C1 6.fcs</t>
  </si>
  <si>
    <t>R1 TD 6.fcs</t>
  </si>
  <si>
    <t>R1 TE 6.fcs</t>
  </si>
  <si>
    <t>TA3 6.fcs</t>
  </si>
  <si>
    <t>TB3 6.fcs</t>
  </si>
  <si>
    <t>C3 6.fcs</t>
  </si>
  <si>
    <t>D3 6.fcs</t>
  </si>
  <si>
    <t>E3 6.fcs</t>
  </si>
  <si>
    <t>A4 6.fcs</t>
  </si>
  <si>
    <t>B4 6.fcs</t>
  </si>
  <si>
    <t>C4 6.fcs</t>
  </si>
  <si>
    <t>D4 6.1.fcs</t>
  </si>
  <si>
    <t>E4 6.fcs</t>
  </si>
  <si>
    <t>R1 TA S7.fcs</t>
  </si>
  <si>
    <t>R1 TB S7.fcs</t>
  </si>
  <si>
    <t>C1 7.fcs</t>
  </si>
  <si>
    <t>R1 TD 7.fcs</t>
  </si>
  <si>
    <t>R1 TE 7.fcs</t>
  </si>
  <si>
    <t>A2 7.fcs</t>
  </si>
  <si>
    <t>B2 7.fcs</t>
  </si>
  <si>
    <t>C2 7.fcs</t>
  </si>
  <si>
    <t>D2 7.fcs</t>
  </si>
  <si>
    <t>E2 7.fcs</t>
  </si>
  <si>
    <t>A4 7.fcs</t>
  </si>
  <si>
    <t>B4 7.fcs</t>
  </si>
  <si>
    <t>C4 7.fcs</t>
  </si>
  <si>
    <t>D4 7.fcs</t>
  </si>
  <si>
    <t>E4 7.fcs</t>
  </si>
  <si>
    <t>A3 7.fcs</t>
  </si>
  <si>
    <t>B3 7.fcs</t>
  </si>
  <si>
    <t>C3 7.fcs</t>
  </si>
  <si>
    <t>D3 7.fcs</t>
  </si>
  <si>
    <t>E3 7.fcs</t>
  </si>
  <si>
    <t>A1 End.fcs</t>
  </si>
  <si>
    <t>A2 End.fcs</t>
  </si>
  <si>
    <t>B1 End.fcs</t>
  </si>
  <si>
    <t>B2 End.fcs</t>
  </si>
  <si>
    <t>C1 End.fcs</t>
  </si>
  <si>
    <t>C2 End.fcs</t>
  </si>
  <si>
    <t>D1 End.fcs</t>
  </si>
  <si>
    <t>D2 End.fcs</t>
  </si>
  <si>
    <t>E1 End.fcs</t>
  </si>
  <si>
    <t>E2 End.fcs</t>
  </si>
  <si>
    <t xml:space="preserve">Sewage Replicate 1 </t>
  </si>
  <si>
    <t xml:space="preserve">Distance </t>
  </si>
  <si>
    <t>Speed</t>
  </si>
  <si>
    <t xml:space="preserve">Time (hours) </t>
  </si>
  <si>
    <t xml:space="preserve">Tube A </t>
  </si>
  <si>
    <t xml:space="preserve">Tube B </t>
  </si>
  <si>
    <t>Tube C</t>
  </si>
  <si>
    <t xml:space="preserve">Tube D </t>
  </si>
  <si>
    <t xml:space="preserve">Tube E </t>
  </si>
  <si>
    <t xml:space="preserve">Time(hours) </t>
  </si>
  <si>
    <t xml:space="preserve">Mean spped (cm/hr) </t>
  </si>
  <si>
    <t>Standard deviation</t>
  </si>
  <si>
    <t xml:space="preserve">Standard error of the mean </t>
  </si>
  <si>
    <t xml:space="preserve">Sewage Replicate 2 </t>
  </si>
  <si>
    <t>Mean</t>
  </si>
  <si>
    <t>Standard Deviation</t>
  </si>
  <si>
    <t>Standard error of the mean</t>
  </si>
  <si>
    <t xml:space="preserve">Sewage Replicate 3 </t>
  </si>
  <si>
    <t>Tube A</t>
  </si>
  <si>
    <t>Tube D</t>
  </si>
  <si>
    <t xml:space="preserve">Standard deviation </t>
  </si>
  <si>
    <t>Standard error the the mean</t>
  </si>
  <si>
    <t xml:space="preserve">Speed (mean) </t>
  </si>
  <si>
    <t xml:space="preserve">Speed (Mean) </t>
  </si>
  <si>
    <t>Speed (Mean)</t>
  </si>
  <si>
    <t>Label</t>
  </si>
  <si>
    <t>Time (Hours)</t>
  </si>
  <si>
    <t xml:space="preserve">Innoculum </t>
  </si>
  <si>
    <t xml:space="preserve">VLP1 </t>
  </si>
  <si>
    <t xml:space="preserve">LDNA </t>
  </si>
  <si>
    <t xml:space="preserve">VMR </t>
  </si>
  <si>
    <t>Df</t>
  </si>
  <si>
    <t>Pr(&gt;F)</t>
  </si>
  <si>
    <t>Time:Sewage</t>
  </si>
  <si>
    <t>Residuals</t>
  </si>
  <si>
    <t xml:space="preserve">Bacteria Tukey Post-hoc test </t>
  </si>
  <si>
    <t>diff</t>
  </si>
  <si>
    <t>lwr</t>
  </si>
  <si>
    <t>upr</t>
  </si>
  <si>
    <t>18-15</t>
  </si>
  <si>
    <t>168-18</t>
  </si>
  <si>
    <t>3-0</t>
  </si>
  <si>
    <t>6-0</t>
  </si>
  <si>
    <t>9-0</t>
  </si>
  <si>
    <t>12-0</t>
  </si>
  <si>
    <t>15-0</t>
  </si>
  <si>
    <t>18-0</t>
  </si>
  <si>
    <t>21-0</t>
  </si>
  <si>
    <t>168-0</t>
  </si>
  <si>
    <t>168-3</t>
  </si>
  <si>
    <t>168-6</t>
  </si>
  <si>
    <t>168-9</t>
  </si>
  <si>
    <t>168-12</t>
  </si>
  <si>
    <t>21-15</t>
  </si>
  <si>
    <t>168-15</t>
  </si>
  <si>
    <t>21-18</t>
  </si>
  <si>
    <t>168-21</t>
  </si>
  <si>
    <t xml:space="preserve">Bacteria Two-way ANOVA </t>
  </si>
  <si>
    <t xml:space="preserve">VLP  Two-way ANOVA </t>
  </si>
  <si>
    <t>VLP Tukey Post-hoc test</t>
  </si>
  <si>
    <t>VMR Two-way ANOVA</t>
  </si>
  <si>
    <t>VMR Tukey Post-hoc</t>
  </si>
  <si>
    <t>Environment/host</t>
  </si>
  <si>
    <t>sample type</t>
  </si>
  <si>
    <t>project location (long/lat)</t>
  </si>
  <si>
    <t>microbial/viral</t>
  </si>
  <si>
    <t>Sample_Name</t>
  </si>
  <si>
    <t>DNA_Concentration_(ng/µl)</t>
  </si>
  <si>
    <t>Sample_Date</t>
  </si>
  <si>
    <t>Sewage_Collection_Date</t>
  </si>
  <si>
    <t>Sample_Time_(Hrs)</t>
  </si>
  <si>
    <t>Distance_Travelled_(cm)</t>
  </si>
  <si>
    <t>Neat/Dilute</t>
  </si>
  <si>
    <t>Sequencing_Type</t>
  </si>
  <si>
    <t>glenelg_wastewater</t>
  </si>
  <si>
    <t>sewage</t>
  </si>
  <si>
    <t>34°57'49"S 138°30'38"E</t>
  </si>
  <si>
    <t>microbial</t>
  </si>
  <si>
    <t>A1_cf_3h</t>
  </si>
  <si>
    <t>A1</t>
  </si>
  <si>
    <t>Dilute</t>
  </si>
  <si>
    <t>16S</t>
  </si>
  <si>
    <t>A1_cf_6h</t>
  </si>
  <si>
    <t>A1_cf_9h</t>
  </si>
  <si>
    <t>A1_cf_12h</t>
  </si>
  <si>
    <t>A1_cf_15h</t>
  </si>
  <si>
    <t>A1_cf_18h</t>
  </si>
  <si>
    <t>B1_cf_3h</t>
  </si>
  <si>
    <t>B1</t>
  </si>
  <si>
    <t>B1_cf_6h</t>
  </si>
  <si>
    <t>B1_cf_9h</t>
  </si>
  <si>
    <t>B1_cf_12h</t>
  </si>
  <si>
    <t>B1_cf_15h</t>
  </si>
  <si>
    <t>B1_cf_18h</t>
  </si>
  <si>
    <t>E1_cf_3h</t>
  </si>
  <si>
    <t>E1</t>
  </si>
  <si>
    <t>E1_cf_6h</t>
  </si>
  <si>
    <t>E1_cf_9h</t>
  </si>
  <si>
    <t>E1_cf_12h</t>
  </si>
  <si>
    <t>E1_cf_15h</t>
  </si>
  <si>
    <t>E1_cf_18h</t>
  </si>
  <si>
    <t>B2_cf_3h</t>
  </si>
  <si>
    <t>B2</t>
  </si>
  <si>
    <t>B2_cf_6h</t>
  </si>
  <si>
    <t>B2_cf_9h</t>
  </si>
  <si>
    <t>B2_cf_12h</t>
  </si>
  <si>
    <t>B2_cf_15h</t>
  </si>
  <si>
    <t>B2_cf_18h</t>
  </si>
  <si>
    <t>C2_cf_3h</t>
  </si>
  <si>
    <t>C2</t>
  </si>
  <si>
    <t>C2_cf_6h</t>
  </si>
  <si>
    <t>C2_cf_9h</t>
  </si>
  <si>
    <t>C2_cf_12h</t>
  </si>
  <si>
    <t>C2_cf_15h</t>
  </si>
  <si>
    <t>C2_cf_18h</t>
  </si>
  <si>
    <t>D2_cf_3h</t>
  </si>
  <si>
    <t>D2</t>
  </si>
  <si>
    <t>D2_cf_6h</t>
  </si>
  <si>
    <t>D2_cf_9h</t>
  </si>
  <si>
    <t>D2_cf_12h</t>
  </si>
  <si>
    <t>D2_cf_15h</t>
  </si>
  <si>
    <t>D2_cf_18h</t>
  </si>
  <si>
    <t>E2_cf_3h</t>
  </si>
  <si>
    <t>E2</t>
  </si>
  <si>
    <t>E2_cf_6h</t>
  </si>
  <si>
    <t>E2_cf_9h</t>
  </si>
  <si>
    <t>E2_cf_12h</t>
  </si>
  <si>
    <t>E2_cf_15h</t>
  </si>
  <si>
    <t>E2_cf_18h</t>
  </si>
  <si>
    <t>Inn_R1_r1</t>
  </si>
  <si>
    <t>innoculum_round1</t>
  </si>
  <si>
    <t>Inn_R2_r1</t>
  </si>
  <si>
    <t>innoculum_round2</t>
  </si>
  <si>
    <t>Neat</t>
  </si>
  <si>
    <t>Inn_R2_r2</t>
  </si>
  <si>
    <t>Inn_R2_r3</t>
  </si>
  <si>
    <t>Inn_R3_r1</t>
  </si>
  <si>
    <t>A3_cf_3h</t>
  </si>
  <si>
    <t>A3</t>
  </si>
  <si>
    <t>A3_cf_6h</t>
  </si>
  <si>
    <t>A3_cf_9h</t>
  </si>
  <si>
    <t>A3_cf_12h</t>
  </si>
  <si>
    <t>A3_cf_15h</t>
  </si>
  <si>
    <t>A3_cf_18h</t>
  </si>
  <si>
    <t>B3_cf_3h</t>
  </si>
  <si>
    <t>B3</t>
  </si>
  <si>
    <t>B3_cf_6h</t>
  </si>
  <si>
    <t>B3_cf_9h</t>
  </si>
  <si>
    <t>B3_cf_12h</t>
  </si>
  <si>
    <t>B3_cf_15h</t>
  </si>
  <si>
    <t>B3_cf_18h</t>
  </si>
  <si>
    <t>C3_cf_3h</t>
  </si>
  <si>
    <t>C3</t>
  </si>
  <si>
    <t>C3_cf_6h</t>
  </si>
  <si>
    <t>C3_cf_9h</t>
  </si>
  <si>
    <t>C3_cf_12h</t>
  </si>
  <si>
    <t>C3_cf_15h</t>
  </si>
  <si>
    <t>C3_cf_18h</t>
  </si>
  <si>
    <t>D3_cf_3h</t>
  </si>
  <si>
    <t>D3</t>
  </si>
  <si>
    <t>D3_cf_6h</t>
  </si>
  <si>
    <t>D3_cf_9h</t>
  </si>
  <si>
    <t>D3_cf_12h</t>
  </si>
  <si>
    <t>D3_cf_15h</t>
  </si>
  <si>
    <t>D3_cf_18h</t>
  </si>
  <si>
    <t>E3_cf_3h</t>
  </si>
  <si>
    <t>E3</t>
  </si>
  <si>
    <t>E3_cf_6h</t>
  </si>
  <si>
    <t>E3_cf_9h</t>
  </si>
  <si>
    <t>E3_cf_12h</t>
  </si>
  <si>
    <t>E3_cf_15h</t>
  </si>
  <si>
    <t>E3_cf_18h</t>
  </si>
  <si>
    <t>1.fcs</t>
  </si>
  <si>
    <t>2.fcs</t>
  </si>
  <si>
    <t>3.fcs</t>
  </si>
  <si>
    <t>band</t>
  </si>
  <si>
    <t>Community formation and long-term migration</t>
  </si>
  <si>
    <t>Residual Community</t>
  </si>
  <si>
    <t>Population means: Community formation and long-term migration</t>
  </si>
  <si>
    <t>Sum Sq</t>
  </si>
  <si>
    <t>Mean Sq</t>
  </si>
  <si>
    <t>F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</si>
</sst>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rgb="FF000000"/>
      <name val="Calibri"/>
      <family val="2"/>
    </font>
    <font>
      <b/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1"/>
      <color rgb="FF000000"/>
      <name val="Calibri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1" fontId="1" fillId="0" borderId="4" xfId="0" applyNumberFormat="1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/>
    <xf numFmtId="11" fontId="3" fillId="0" borderId="0" xfId="0" applyNumberFormat="1" applyFont="1"/>
    <xf numFmtId="0" fontId="5" fillId="0" borderId="0" xfId="0" applyFont="1"/>
    <xf numFmtId="0" fontId="4" fillId="0" borderId="0" xfId="0" applyFont="1"/>
    <xf numFmtId="2" fontId="0" fillId="0" borderId="0" xfId="0" applyNumberFormat="1"/>
    <xf numFmtId="11" fontId="0" fillId="0" borderId="0" xfId="0" applyNumberFormat="1"/>
    <xf numFmtId="0" fontId="6" fillId="0" borderId="0" xfId="0" applyFont="1"/>
    <xf numFmtId="16" fontId="0" fillId="0" borderId="0" xfId="0" applyNumberFormat="1"/>
    <xf numFmtId="14" fontId="1" fillId="0" borderId="4" xfId="0" applyNumberFormat="1" applyFont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14" fontId="7" fillId="2" borderId="4" xfId="0" applyNumberFormat="1" applyFont="1" applyFill="1" applyBorder="1" applyAlignment="1">
      <alignment vertical="center" wrapText="1"/>
    </xf>
    <xf numFmtId="0" fontId="7" fillId="3" borderId="4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41844-F481-D448-BCC8-F7E5271D02E3}">
  <dimension ref="A1:R108"/>
  <sheetViews>
    <sheetView tabSelected="1" zoomScale="125" workbookViewId="0">
      <selection activeCell="R20" sqref="R20"/>
    </sheetView>
  </sheetViews>
  <sheetFormatPr baseColWidth="10" defaultRowHeight="16" x14ac:dyDescent="0.2"/>
  <sheetData>
    <row r="1" spans="1:18" x14ac:dyDescent="0.2">
      <c r="A1" s="10" t="s">
        <v>297</v>
      </c>
    </row>
    <row r="2" spans="1:18" x14ac:dyDescent="0.2">
      <c r="A2" s="11" t="s">
        <v>298</v>
      </c>
      <c r="H2" s="11" t="s">
        <v>299</v>
      </c>
      <c r="O2" s="11" t="s">
        <v>319</v>
      </c>
    </row>
    <row r="3" spans="1:18" x14ac:dyDescent="0.2">
      <c r="A3" t="s">
        <v>300</v>
      </c>
      <c r="B3" t="s">
        <v>301</v>
      </c>
      <c r="C3" t="s">
        <v>302</v>
      </c>
      <c r="D3" t="s">
        <v>303</v>
      </c>
      <c r="E3" t="s">
        <v>304</v>
      </c>
      <c r="F3" t="s">
        <v>305</v>
      </c>
      <c r="H3" t="s">
        <v>306</v>
      </c>
      <c r="I3" t="s">
        <v>301</v>
      </c>
      <c r="J3" t="s">
        <v>302</v>
      </c>
      <c r="K3" t="s">
        <v>303</v>
      </c>
      <c r="L3" t="s">
        <v>304</v>
      </c>
      <c r="M3" t="s">
        <v>305</v>
      </c>
      <c r="O3" t="s">
        <v>300</v>
      </c>
      <c r="P3" t="s">
        <v>307</v>
      </c>
      <c r="Q3" t="s">
        <v>308</v>
      </c>
      <c r="R3" t="s">
        <v>309</v>
      </c>
    </row>
    <row r="4" spans="1:18" x14ac:dyDescent="0.2">
      <c r="A4">
        <v>20</v>
      </c>
      <c r="B4">
        <v>32.5</v>
      </c>
      <c r="E4">
        <v>9.8000000000000007</v>
      </c>
      <c r="H4">
        <v>20</v>
      </c>
      <c r="O4">
        <v>20</v>
      </c>
    </row>
    <row r="5" spans="1:18" x14ac:dyDescent="0.2">
      <c r="A5">
        <v>21</v>
      </c>
      <c r="B5">
        <v>32.6</v>
      </c>
      <c r="C5">
        <v>12</v>
      </c>
      <c r="D5">
        <v>9.6</v>
      </c>
      <c r="E5">
        <v>10.1</v>
      </c>
      <c r="F5">
        <v>24.8</v>
      </c>
      <c r="H5">
        <v>21</v>
      </c>
      <c r="I5">
        <f>(B5-B4)/(A5-A4)</f>
        <v>0.10000000000000142</v>
      </c>
      <c r="L5">
        <f>(E5-E4)/(A5-A4)</f>
        <v>0.29999999999999893</v>
      </c>
      <c r="O5">
        <v>21</v>
      </c>
    </row>
    <row r="6" spans="1:18" x14ac:dyDescent="0.2">
      <c r="A6">
        <v>24</v>
      </c>
      <c r="B6">
        <v>34.200000000000003</v>
      </c>
      <c r="D6">
        <v>11.1</v>
      </c>
      <c r="E6">
        <v>11.8</v>
      </c>
      <c r="H6">
        <v>24</v>
      </c>
      <c r="I6">
        <f>(B6-B5)/(A6-A5)</f>
        <v>0.53333333333333377</v>
      </c>
      <c r="K6">
        <f>(D6-D5)/(A6-A5)</f>
        <v>0.5</v>
      </c>
      <c r="L6">
        <f>(E6-E5)/(A6-A5)</f>
        <v>0.56666666666666698</v>
      </c>
      <c r="O6">
        <v>24</v>
      </c>
      <c r="P6">
        <f>AVERAGE(I6:L6)</f>
        <v>0.53333333333333355</v>
      </c>
      <c r="Q6">
        <f>STDEV(I6:L6)</f>
        <v>3.3333333333333492E-2</v>
      </c>
      <c r="R6">
        <f>Q6/SQRT(COUNT(I6:L6))</f>
        <v>1.9245008972987619E-2</v>
      </c>
    </row>
    <row r="7" spans="1:18" x14ac:dyDescent="0.2">
      <c r="A7">
        <v>28</v>
      </c>
      <c r="B7">
        <v>38.5</v>
      </c>
      <c r="D7">
        <v>13.9</v>
      </c>
      <c r="E7">
        <v>13.8</v>
      </c>
      <c r="F7">
        <v>26.7</v>
      </c>
      <c r="H7">
        <v>28</v>
      </c>
      <c r="I7">
        <f>(B7-B6)/(A7-A6)</f>
        <v>1.0749999999999993</v>
      </c>
      <c r="K7">
        <f>(D7-D6)/(A7-A6)</f>
        <v>0.70000000000000018</v>
      </c>
      <c r="L7">
        <f>(E7-E6)/(A7-A6)</f>
        <v>0.5</v>
      </c>
      <c r="O7">
        <v>28</v>
      </c>
      <c r="P7">
        <f t="shared" ref="P7:P8" si="0">AVERAGE(I7:L7)</f>
        <v>0.75833333333333319</v>
      </c>
      <c r="Q7">
        <f t="shared" ref="Q7:Q8" si="1">STDEV(I7:L7)</f>
        <v>0.29190466480228283</v>
      </c>
      <c r="R7">
        <f t="shared" ref="R7:R8" si="2">Q7/SQRT(COUNT(I7:L7))</f>
        <v>0.16853123680130547</v>
      </c>
    </row>
    <row r="8" spans="1:18" x14ac:dyDescent="0.2">
      <c r="A8">
        <v>32</v>
      </c>
      <c r="B8">
        <v>91.6</v>
      </c>
      <c r="D8">
        <v>15.7</v>
      </c>
      <c r="E8">
        <v>16.399999999999999</v>
      </c>
      <c r="H8">
        <v>32</v>
      </c>
      <c r="I8">
        <f>(B8-B7)/(A8-A7)</f>
        <v>13.274999999999999</v>
      </c>
      <c r="K8">
        <f t="shared" ref="K8:K11" si="3">(D8-D7)/(A8-A7)</f>
        <v>0.44999999999999973</v>
      </c>
      <c r="L8">
        <f t="shared" ref="L8:L26" si="4">(E8-E7)/(A8-A7)</f>
        <v>0.64999999999999947</v>
      </c>
      <c r="O8">
        <v>32</v>
      </c>
      <c r="P8">
        <f t="shared" si="0"/>
        <v>4.7916666666666652</v>
      </c>
      <c r="Q8">
        <f t="shared" si="1"/>
        <v>7.347462713980474</v>
      </c>
      <c r="R8">
        <f t="shared" si="2"/>
        <v>4.2420595757773656</v>
      </c>
    </row>
    <row r="9" spans="1:18" x14ac:dyDescent="0.2">
      <c r="A9">
        <v>36</v>
      </c>
      <c r="D9">
        <v>18.7</v>
      </c>
      <c r="E9">
        <v>18.100000000000001</v>
      </c>
      <c r="F9">
        <v>27.9</v>
      </c>
      <c r="H9">
        <v>36</v>
      </c>
      <c r="K9">
        <f t="shared" si="3"/>
        <v>0.75</v>
      </c>
      <c r="L9">
        <f t="shared" si="4"/>
        <v>0.42500000000000071</v>
      </c>
      <c r="O9">
        <v>36</v>
      </c>
    </row>
    <row r="10" spans="1:18" x14ac:dyDescent="0.2">
      <c r="A10">
        <v>44</v>
      </c>
      <c r="B10">
        <v>4.4000000000000004</v>
      </c>
      <c r="C10">
        <v>21.7</v>
      </c>
      <c r="D10">
        <v>24.1</v>
      </c>
      <c r="E10">
        <v>22.6</v>
      </c>
      <c r="F10">
        <v>30.8</v>
      </c>
      <c r="H10">
        <v>44</v>
      </c>
      <c r="K10">
        <f t="shared" si="3"/>
        <v>0.67500000000000027</v>
      </c>
      <c r="L10">
        <f t="shared" si="4"/>
        <v>0.5625</v>
      </c>
      <c r="M10">
        <f>(F10-F9)/(A10-A9)</f>
        <v>0.36250000000000027</v>
      </c>
      <c r="O10">
        <v>44</v>
      </c>
      <c r="P10">
        <f>AVERAGE(J10:M10)</f>
        <v>0.53333333333333355</v>
      </c>
      <c r="Q10">
        <f>STDEV(J10:M10)</f>
        <v>0.15827849927685475</v>
      </c>
      <c r="R10">
        <f>Q10/SQRT(COUNT(J10:M10))</f>
        <v>9.1382134164422077E-2</v>
      </c>
    </row>
    <row r="11" spans="1:18" x14ac:dyDescent="0.2">
      <c r="A11">
        <v>48</v>
      </c>
      <c r="B11">
        <v>6.5</v>
      </c>
      <c r="C11">
        <v>24.6</v>
      </c>
      <c r="D11">
        <v>27.4</v>
      </c>
      <c r="E11">
        <v>25.1</v>
      </c>
      <c r="F11">
        <v>32.5</v>
      </c>
      <c r="H11">
        <v>48</v>
      </c>
      <c r="I11">
        <f>(B11-B10)/(A11-A10)</f>
        <v>0.52499999999999991</v>
      </c>
      <c r="J11">
        <f>(C11-C10)/(A11-A10)</f>
        <v>0.72500000000000053</v>
      </c>
      <c r="K11">
        <f t="shared" si="3"/>
        <v>0.82499999999999929</v>
      </c>
      <c r="L11">
        <f t="shared" si="4"/>
        <v>0.625</v>
      </c>
      <c r="M11">
        <f>(F11-F10)/(A11-A10)</f>
        <v>0.42499999999999982</v>
      </c>
      <c r="O11">
        <v>48</v>
      </c>
      <c r="P11">
        <f t="shared" ref="P11:P26" si="5">AVERAGE(J11:M11)</f>
        <v>0.64999999999999991</v>
      </c>
      <c r="Q11">
        <f t="shared" ref="Q11:Q26" si="6">STDEV(J11:M11)</f>
        <v>0.17078251276599321</v>
      </c>
      <c r="R11">
        <f t="shared" ref="R11:R26" si="7">Q11/SQRT(COUNT(J11:M11))</f>
        <v>8.5391256382996605E-2</v>
      </c>
    </row>
    <row r="12" spans="1:18" x14ac:dyDescent="0.2">
      <c r="A12">
        <v>52</v>
      </c>
      <c r="B12">
        <v>9.1999999999999993</v>
      </c>
      <c r="C12">
        <v>27.1</v>
      </c>
      <c r="E12">
        <v>27.6</v>
      </c>
      <c r="F12">
        <v>34</v>
      </c>
      <c r="H12">
        <v>52</v>
      </c>
      <c r="I12">
        <f>(B12-B11)/(A12-A11)</f>
        <v>0.67499999999999982</v>
      </c>
      <c r="J12">
        <f>(C12-C11)/(A12-A11)</f>
        <v>0.625</v>
      </c>
      <c r="L12">
        <f t="shared" si="4"/>
        <v>0.625</v>
      </c>
      <c r="M12">
        <f t="shared" ref="M12:M14" si="8">(F12-F11)/(A12-A11)</f>
        <v>0.375</v>
      </c>
      <c r="O12">
        <v>52</v>
      </c>
      <c r="P12">
        <f t="shared" si="5"/>
        <v>0.54166666666666663</v>
      </c>
      <c r="Q12">
        <f t="shared" si="6"/>
        <v>0.14433756729740638</v>
      </c>
      <c r="R12">
        <f t="shared" si="7"/>
        <v>8.3333333333333301E-2</v>
      </c>
    </row>
    <row r="13" spans="1:18" x14ac:dyDescent="0.2">
      <c r="A13">
        <v>56</v>
      </c>
      <c r="B13">
        <v>11.1</v>
      </c>
      <c r="C13">
        <v>29.4</v>
      </c>
      <c r="D13">
        <v>34</v>
      </c>
      <c r="E13">
        <v>30</v>
      </c>
      <c r="F13">
        <v>35.9</v>
      </c>
      <c r="H13">
        <v>56</v>
      </c>
      <c r="I13">
        <f t="shared" ref="I13:I31" si="9">(B13-B12)/(A13-A12)</f>
        <v>0.47500000000000009</v>
      </c>
      <c r="J13">
        <f t="shared" ref="J13:J31" si="10">(C13-C12)/(A13-A12)</f>
        <v>0.57499999999999929</v>
      </c>
      <c r="L13">
        <f t="shared" si="4"/>
        <v>0.59999999999999964</v>
      </c>
      <c r="M13">
        <f t="shared" si="8"/>
        <v>0.47499999999999964</v>
      </c>
      <c r="O13">
        <v>56</v>
      </c>
      <c r="P13">
        <f t="shared" si="5"/>
        <v>0.54999999999999949</v>
      </c>
      <c r="Q13">
        <f t="shared" si="6"/>
        <v>6.6143782776614701E-2</v>
      </c>
      <c r="R13">
        <f t="shared" si="7"/>
        <v>3.8188130791298631E-2</v>
      </c>
    </row>
    <row r="14" spans="1:18" x14ac:dyDescent="0.2">
      <c r="A14">
        <v>60</v>
      </c>
      <c r="B14">
        <v>14.4</v>
      </c>
      <c r="C14">
        <v>32.1</v>
      </c>
      <c r="D14">
        <v>37.4</v>
      </c>
      <c r="E14">
        <v>32.299999999999997</v>
      </c>
      <c r="F14">
        <v>38.200000000000003</v>
      </c>
      <c r="H14">
        <v>60</v>
      </c>
      <c r="I14">
        <f t="shared" si="9"/>
        <v>0.82500000000000018</v>
      </c>
      <c r="J14">
        <f t="shared" si="10"/>
        <v>0.67500000000000071</v>
      </c>
      <c r="K14">
        <f>(D14-D13)/(A14-A13)</f>
        <v>0.84999999999999964</v>
      </c>
      <c r="L14">
        <f t="shared" si="4"/>
        <v>0.57499999999999929</v>
      </c>
      <c r="M14">
        <f t="shared" si="8"/>
        <v>0.57500000000000107</v>
      </c>
      <c r="O14">
        <v>60</v>
      </c>
      <c r="P14">
        <f t="shared" si="5"/>
        <v>0.66875000000000018</v>
      </c>
      <c r="Q14">
        <f t="shared" si="6"/>
        <v>0.12970318680227796</v>
      </c>
      <c r="R14">
        <f t="shared" si="7"/>
        <v>6.4851593401138982E-2</v>
      </c>
    </row>
    <row r="15" spans="1:18" x14ac:dyDescent="0.2">
      <c r="A15">
        <v>68</v>
      </c>
      <c r="B15">
        <v>19.600000000000001</v>
      </c>
      <c r="C15">
        <v>37.5</v>
      </c>
      <c r="D15">
        <v>43.9</v>
      </c>
      <c r="E15">
        <v>37.9</v>
      </c>
      <c r="H15">
        <v>68</v>
      </c>
      <c r="I15">
        <f t="shared" si="9"/>
        <v>0.65000000000000013</v>
      </c>
      <c r="J15">
        <f t="shared" si="10"/>
        <v>0.67499999999999982</v>
      </c>
      <c r="K15">
        <f>(D15-D14)/(A15-A14)</f>
        <v>0.8125</v>
      </c>
      <c r="L15">
        <f t="shared" si="4"/>
        <v>0.70000000000000018</v>
      </c>
      <c r="O15">
        <v>68</v>
      </c>
      <c r="P15">
        <f t="shared" si="5"/>
        <v>0.72916666666666663</v>
      </c>
      <c r="Q15">
        <f t="shared" si="6"/>
        <v>7.3243315963528968E-2</v>
      </c>
      <c r="R15">
        <f t="shared" si="7"/>
        <v>4.2287048187884264E-2</v>
      </c>
    </row>
    <row r="16" spans="1:18" x14ac:dyDescent="0.2">
      <c r="A16">
        <v>72</v>
      </c>
      <c r="B16">
        <v>21.5</v>
      </c>
      <c r="C16">
        <v>40.200000000000003</v>
      </c>
      <c r="D16">
        <v>47.1</v>
      </c>
      <c r="E16">
        <v>39.5</v>
      </c>
      <c r="H16">
        <v>72</v>
      </c>
      <c r="I16">
        <f t="shared" si="9"/>
        <v>0.47499999999999964</v>
      </c>
      <c r="J16">
        <f t="shared" si="10"/>
        <v>0.67500000000000071</v>
      </c>
      <c r="K16">
        <f t="shared" ref="K16:K26" si="11">(D16-D15)/(A16-A15)</f>
        <v>0.80000000000000071</v>
      </c>
      <c r="L16">
        <f t="shared" si="4"/>
        <v>0.40000000000000036</v>
      </c>
      <c r="O16">
        <v>72</v>
      </c>
      <c r="P16">
        <f t="shared" si="5"/>
        <v>0.62500000000000056</v>
      </c>
      <c r="Q16">
        <f t="shared" si="6"/>
        <v>0.20463381929681151</v>
      </c>
      <c r="R16">
        <f t="shared" si="7"/>
        <v>0.11814539065631537</v>
      </c>
    </row>
    <row r="17" spans="1:18" x14ac:dyDescent="0.2">
      <c r="A17">
        <v>76</v>
      </c>
      <c r="B17">
        <v>24.8</v>
      </c>
      <c r="C17">
        <v>43.5</v>
      </c>
      <c r="D17">
        <v>51.1</v>
      </c>
      <c r="E17">
        <v>42.3</v>
      </c>
      <c r="H17">
        <v>76</v>
      </c>
      <c r="I17">
        <f t="shared" si="9"/>
        <v>0.82500000000000018</v>
      </c>
      <c r="J17">
        <f t="shared" si="10"/>
        <v>0.82499999999999929</v>
      </c>
      <c r="K17">
        <f t="shared" si="11"/>
        <v>1</v>
      </c>
      <c r="L17">
        <f t="shared" si="4"/>
        <v>0.69999999999999929</v>
      </c>
      <c r="O17">
        <v>76</v>
      </c>
      <c r="P17">
        <f t="shared" si="5"/>
        <v>0.84166666666666623</v>
      </c>
      <c r="Q17">
        <f t="shared" si="6"/>
        <v>0.15069284433354269</v>
      </c>
      <c r="R17">
        <f t="shared" si="7"/>
        <v>8.7002554240921251E-2</v>
      </c>
    </row>
    <row r="18" spans="1:18" x14ac:dyDescent="0.2">
      <c r="A18">
        <v>80</v>
      </c>
      <c r="B18">
        <v>27.2</v>
      </c>
      <c r="C18">
        <v>46.5</v>
      </c>
      <c r="D18">
        <v>53.4</v>
      </c>
      <c r="E18">
        <v>45</v>
      </c>
      <c r="F18">
        <v>49.5</v>
      </c>
      <c r="H18">
        <v>80</v>
      </c>
      <c r="I18">
        <f t="shared" si="9"/>
        <v>0.59999999999999964</v>
      </c>
      <c r="J18">
        <f t="shared" si="10"/>
        <v>0.75</v>
      </c>
      <c r="K18">
        <f t="shared" si="11"/>
        <v>0.57499999999999929</v>
      </c>
      <c r="L18">
        <f t="shared" si="4"/>
        <v>0.67500000000000071</v>
      </c>
      <c r="O18">
        <v>80</v>
      </c>
      <c r="P18">
        <f t="shared" si="5"/>
        <v>0.66666666666666663</v>
      </c>
      <c r="Q18">
        <f t="shared" si="6"/>
        <v>8.7797114607106694E-2</v>
      </c>
      <c r="R18">
        <f t="shared" si="7"/>
        <v>5.0689687752485474E-2</v>
      </c>
    </row>
    <row r="19" spans="1:18" x14ac:dyDescent="0.2">
      <c r="A19">
        <v>84</v>
      </c>
      <c r="B19">
        <v>31</v>
      </c>
      <c r="C19">
        <v>49.5</v>
      </c>
      <c r="D19">
        <v>56.6</v>
      </c>
      <c r="E19">
        <v>48.5</v>
      </c>
      <c r="F19">
        <v>51.1</v>
      </c>
      <c r="H19">
        <v>84</v>
      </c>
      <c r="I19">
        <f t="shared" si="9"/>
        <v>0.95000000000000018</v>
      </c>
      <c r="J19">
        <f t="shared" si="10"/>
        <v>0.75</v>
      </c>
      <c r="K19">
        <f t="shared" si="11"/>
        <v>0.80000000000000071</v>
      </c>
      <c r="L19">
        <f t="shared" si="4"/>
        <v>0.875</v>
      </c>
      <c r="M19">
        <f>(F19-F18)/(A19-A18)</f>
        <v>0.40000000000000036</v>
      </c>
      <c r="O19">
        <v>84</v>
      </c>
      <c r="P19">
        <f t="shared" si="5"/>
        <v>0.70625000000000027</v>
      </c>
      <c r="Q19">
        <f t="shared" si="6"/>
        <v>0.21053008494432937</v>
      </c>
      <c r="R19">
        <f t="shared" si="7"/>
        <v>0.10526504247216469</v>
      </c>
    </row>
    <row r="20" spans="1:18" x14ac:dyDescent="0.2">
      <c r="A20">
        <v>92</v>
      </c>
      <c r="B20">
        <v>37.1</v>
      </c>
      <c r="C20">
        <v>55.5</v>
      </c>
      <c r="D20">
        <v>63.1</v>
      </c>
      <c r="E20">
        <v>55</v>
      </c>
      <c r="F20">
        <v>53</v>
      </c>
      <c r="H20">
        <v>92</v>
      </c>
      <c r="I20">
        <f t="shared" si="9"/>
        <v>0.76250000000000018</v>
      </c>
      <c r="J20">
        <f t="shared" si="10"/>
        <v>0.75</v>
      </c>
      <c r="K20">
        <f t="shared" si="11"/>
        <v>0.8125</v>
      </c>
      <c r="L20">
        <f t="shared" si="4"/>
        <v>0.8125</v>
      </c>
      <c r="M20">
        <f>(F20-F19)/(A20-A19)</f>
        <v>0.23749999999999982</v>
      </c>
      <c r="O20">
        <v>92</v>
      </c>
      <c r="P20">
        <f t="shared" si="5"/>
        <v>0.65312499999999996</v>
      </c>
      <c r="Q20">
        <f t="shared" si="6"/>
        <v>0.27864534657278367</v>
      </c>
      <c r="R20">
        <f t="shared" si="7"/>
        <v>0.13932267328639183</v>
      </c>
    </row>
    <row r="21" spans="1:18" x14ac:dyDescent="0.2">
      <c r="A21">
        <v>96</v>
      </c>
      <c r="B21">
        <v>40.200000000000003</v>
      </c>
      <c r="C21">
        <v>58.2</v>
      </c>
      <c r="D21">
        <v>66.8</v>
      </c>
      <c r="E21">
        <v>58.6</v>
      </c>
      <c r="F21">
        <v>55.5</v>
      </c>
      <c r="H21">
        <v>96</v>
      </c>
      <c r="I21">
        <f t="shared" si="9"/>
        <v>0.77500000000000036</v>
      </c>
      <c r="J21">
        <f t="shared" si="10"/>
        <v>0.67500000000000071</v>
      </c>
      <c r="K21">
        <f t="shared" si="11"/>
        <v>0.92499999999999893</v>
      </c>
      <c r="L21">
        <f t="shared" si="4"/>
        <v>0.90000000000000036</v>
      </c>
      <c r="M21">
        <f t="shared" ref="M21:M31" si="12">(F21-F20)/(A21-A20)</f>
        <v>0.625</v>
      </c>
      <c r="O21">
        <v>96</v>
      </c>
      <c r="P21">
        <f t="shared" si="5"/>
        <v>0.78125</v>
      </c>
      <c r="Q21">
        <f t="shared" si="6"/>
        <v>0.15326311798124537</v>
      </c>
      <c r="R21">
        <f t="shared" si="7"/>
        <v>7.6631558990622684E-2</v>
      </c>
    </row>
    <row r="22" spans="1:18" x14ac:dyDescent="0.2">
      <c r="A22">
        <v>100</v>
      </c>
      <c r="B22">
        <v>43.1</v>
      </c>
      <c r="C22">
        <v>61.1</v>
      </c>
      <c r="D22">
        <v>70</v>
      </c>
      <c r="E22">
        <v>62.1</v>
      </c>
      <c r="F22">
        <v>57.8</v>
      </c>
      <c r="H22">
        <v>100</v>
      </c>
      <c r="I22">
        <f t="shared" si="9"/>
        <v>0.72499999999999964</v>
      </c>
      <c r="J22">
        <f t="shared" si="10"/>
        <v>0.72499999999999964</v>
      </c>
      <c r="K22">
        <f t="shared" si="11"/>
        <v>0.80000000000000071</v>
      </c>
      <c r="L22">
        <f t="shared" si="4"/>
        <v>0.875</v>
      </c>
      <c r="M22">
        <f t="shared" si="12"/>
        <v>0.57499999999999929</v>
      </c>
      <c r="O22">
        <v>100</v>
      </c>
      <c r="P22">
        <f t="shared" si="5"/>
        <v>0.74374999999999991</v>
      </c>
      <c r="Q22">
        <f t="shared" si="6"/>
        <v>0.12808688457449569</v>
      </c>
      <c r="R22">
        <f t="shared" si="7"/>
        <v>6.4043442287247843E-2</v>
      </c>
    </row>
    <row r="23" spans="1:18" x14ac:dyDescent="0.2">
      <c r="A23" s="12">
        <v>104</v>
      </c>
      <c r="B23">
        <v>46.3</v>
      </c>
      <c r="C23">
        <v>64.2</v>
      </c>
      <c r="D23">
        <v>73.400000000000006</v>
      </c>
      <c r="E23">
        <v>65.599999999999994</v>
      </c>
      <c r="F23">
        <v>60.4</v>
      </c>
      <c r="H23" s="12">
        <v>104</v>
      </c>
      <c r="I23">
        <f t="shared" si="9"/>
        <v>0.79999999999999893</v>
      </c>
      <c r="J23">
        <f t="shared" si="10"/>
        <v>0.77500000000000036</v>
      </c>
      <c r="K23">
        <f t="shared" si="11"/>
        <v>0.85000000000000142</v>
      </c>
      <c r="L23">
        <f t="shared" si="4"/>
        <v>0.87499999999999822</v>
      </c>
      <c r="M23">
        <f t="shared" si="12"/>
        <v>0.65000000000000036</v>
      </c>
      <c r="O23" s="12">
        <v>104</v>
      </c>
      <c r="P23">
        <f t="shared" si="5"/>
        <v>0.78750000000000009</v>
      </c>
      <c r="Q23">
        <f t="shared" si="6"/>
        <v>0.10103629710818325</v>
      </c>
      <c r="R23">
        <f t="shared" si="7"/>
        <v>5.0518148554091626E-2</v>
      </c>
    </row>
    <row r="24" spans="1:18" x14ac:dyDescent="0.2">
      <c r="A24">
        <v>108</v>
      </c>
      <c r="B24">
        <v>48.7</v>
      </c>
      <c r="C24">
        <v>67.099999999999994</v>
      </c>
      <c r="D24">
        <v>76</v>
      </c>
      <c r="E24">
        <v>69.2</v>
      </c>
      <c r="F24">
        <v>62.8</v>
      </c>
      <c r="H24">
        <v>108</v>
      </c>
      <c r="I24">
        <f t="shared" si="9"/>
        <v>0.60000000000000142</v>
      </c>
      <c r="J24">
        <f t="shared" si="10"/>
        <v>0.72499999999999787</v>
      </c>
      <c r="K24">
        <f t="shared" si="11"/>
        <v>0.64999999999999858</v>
      </c>
      <c r="L24">
        <f t="shared" si="4"/>
        <v>0.90000000000000213</v>
      </c>
      <c r="M24">
        <f t="shared" si="12"/>
        <v>0.59999999999999964</v>
      </c>
      <c r="O24">
        <v>108</v>
      </c>
      <c r="P24">
        <f t="shared" si="5"/>
        <v>0.71874999999999956</v>
      </c>
      <c r="Q24">
        <f t="shared" si="6"/>
        <v>0.13129959380490727</v>
      </c>
      <c r="R24">
        <f t="shared" si="7"/>
        <v>6.5649796902453636E-2</v>
      </c>
    </row>
    <row r="25" spans="1:18" x14ac:dyDescent="0.2">
      <c r="A25">
        <v>116</v>
      </c>
      <c r="B25">
        <v>55.2</v>
      </c>
      <c r="C25">
        <v>73.2</v>
      </c>
      <c r="D25">
        <v>82.6</v>
      </c>
      <c r="E25">
        <v>76.400000000000006</v>
      </c>
      <c r="F25">
        <v>68</v>
      </c>
      <c r="H25">
        <v>116</v>
      </c>
      <c r="I25">
        <f t="shared" si="9"/>
        <v>0.8125</v>
      </c>
      <c r="J25">
        <f t="shared" si="10"/>
        <v>0.76250000000000107</v>
      </c>
      <c r="K25">
        <f t="shared" si="11"/>
        <v>0.82499999999999929</v>
      </c>
      <c r="L25">
        <f t="shared" si="4"/>
        <v>0.90000000000000036</v>
      </c>
      <c r="M25">
        <f t="shared" si="12"/>
        <v>0.65000000000000036</v>
      </c>
      <c r="O25">
        <v>116</v>
      </c>
      <c r="P25">
        <f t="shared" si="5"/>
        <v>0.78437500000000027</v>
      </c>
      <c r="Q25">
        <f t="shared" si="6"/>
        <v>0.10575866788747496</v>
      </c>
      <c r="R25">
        <f t="shared" si="7"/>
        <v>5.2879333943737478E-2</v>
      </c>
    </row>
    <row r="26" spans="1:18" x14ac:dyDescent="0.2">
      <c r="A26">
        <v>120</v>
      </c>
      <c r="B26">
        <v>58.5</v>
      </c>
      <c r="C26">
        <v>76</v>
      </c>
      <c r="D26">
        <v>85.4</v>
      </c>
      <c r="E26">
        <v>80</v>
      </c>
      <c r="F26">
        <v>70.400000000000006</v>
      </c>
      <c r="H26">
        <v>120</v>
      </c>
      <c r="I26">
        <f t="shared" si="9"/>
        <v>0.82499999999999929</v>
      </c>
      <c r="J26">
        <f t="shared" si="10"/>
        <v>0.69999999999999929</v>
      </c>
      <c r="K26">
        <f t="shared" si="11"/>
        <v>0.70000000000000284</v>
      </c>
      <c r="L26">
        <f t="shared" si="4"/>
        <v>0.89999999999999858</v>
      </c>
      <c r="M26">
        <f t="shared" si="12"/>
        <v>0.60000000000000142</v>
      </c>
      <c r="O26">
        <v>120</v>
      </c>
      <c r="P26">
        <f t="shared" si="5"/>
        <v>0.72500000000000053</v>
      </c>
      <c r="Q26">
        <f t="shared" si="6"/>
        <v>0.12583057392117783</v>
      </c>
      <c r="R26">
        <f t="shared" si="7"/>
        <v>6.2915286960588915E-2</v>
      </c>
    </row>
    <row r="27" spans="1:18" x14ac:dyDescent="0.2">
      <c r="A27">
        <v>124</v>
      </c>
      <c r="B27">
        <v>62.8</v>
      </c>
      <c r="C27">
        <v>79</v>
      </c>
      <c r="F27">
        <v>73</v>
      </c>
      <c r="H27">
        <v>124</v>
      </c>
      <c r="I27">
        <f t="shared" si="9"/>
        <v>1.0749999999999993</v>
      </c>
      <c r="J27">
        <f t="shared" si="10"/>
        <v>0.75</v>
      </c>
      <c r="M27">
        <f t="shared" si="12"/>
        <v>0.64999999999999858</v>
      </c>
      <c r="O27">
        <v>124</v>
      </c>
    </row>
    <row r="28" spans="1:18" x14ac:dyDescent="0.2">
      <c r="A28">
        <v>128</v>
      </c>
      <c r="B28">
        <v>65.2</v>
      </c>
      <c r="C28">
        <v>81.599999999999994</v>
      </c>
      <c r="F28">
        <v>75.5</v>
      </c>
      <c r="H28">
        <v>128</v>
      </c>
      <c r="I28">
        <f t="shared" si="9"/>
        <v>0.60000000000000142</v>
      </c>
      <c r="J28">
        <f t="shared" si="10"/>
        <v>0.64999999999999858</v>
      </c>
      <c r="M28">
        <f t="shared" si="12"/>
        <v>0.625</v>
      </c>
      <c r="O28">
        <v>128</v>
      </c>
    </row>
    <row r="29" spans="1:18" x14ac:dyDescent="0.2">
      <c r="A29">
        <v>132</v>
      </c>
      <c r="B29">
        <v>69</v>
      </c>
      <c r="C29">
        <v>84.4</v>
      </c>
      <c r="F29">
        <v>77.900000000000006</v>
      </c>
      <c r="H29">
        <v>132</v>
      </c>
      <c r="I29">
        <f t="shared" si="9"/>
        <v>0.94999999999999929</v>
      </c>
      <c r="J29">
        <f t="shared" si="10"/>
        <v>0.70000000000000284</v>
      </c>
      <c r="M29">
        <f t="shared" si="12"/>
        <v>0.60000000000000142</v>
      </c>
      <c r="O29">
        <v>132</v>
      </c>
    </row>
    <row r="30" spans="1:18" x14ac:dyDescent="0.2">
      <c r="A30">
        <v>140</v>
      </c>
      <c r="B30">
        <v>74.099999999999994</v>
      </c>
      <c r="C30">
        <v>89.1</v>
      </c>
      <c r="D30">
        <v>12.4</v>
      </c>
      <c r="F30">
        <v>82.7</v>
      </c>
      <c r="H30">
        <v>140</v>
      </c>
      <c r="I30">
        <f t="shared" si="9"/>
        <v>0.63749999999999929</v>
      </c>
      <c r="J30">
        <f t="shared" si="10"/>
        <v>0.58749999999999858</v>
      </c>
      <c r="M30">
        <f t="shared" si="12"/>
        <v>0.59999999999999964</v>
      </c>
      <c r="O30">
        <v>140</v>
      </c>
    </row>
    <row r="31" spans="1:18" x14ac:dyDescent="0.2">
      <c r="A31">
        <v>143.5</v>
      </c>
      <c r="B31">
        <v>77.5</v>
      </c>
      <c r="C31">
        <v>91.2</v>
      </c>
      <c r="D31">
        <v>15.5</v>
      </c>
      <c r="E31">
        <v>8.6</v>
      </c>
      <c r="F31">
        <v>84.9</v>
      </c>
      <c r="H31">
        <v>143.5</v>
      </c>
      <c r="I31">
        <f t="shared" si="9"/>
        <v>0.97142857142857308</v>
      </c>
      <c r="J31">
        <f t="shared" si="10"/>
        <v>0.60000000000000242</v>
      </c>
      <c r="K31">
        <f>(D31-D30)/(A31-A30)</f>
        <v>0.88571428571428557</v>
      </c>
      <c r="M31">
        <f t="shared" si="12"/>
        <v>0.62857142857142934</v>
      </c>
      <c r="O31">
        <v>143.5</v>
      </c>
    </row>
    <row r="34" spans="1:18" x14ac:dyDescent="0.2">
      <c r="A34" s="10" t="s">
        <v>310</v>
      </c>
    </row>
    <row r="35" spans="1:18" x14ac:dyDescent="0.2">
      <c r="A35" s="11" t="s">
        <v>298</v>
      </c>
      <c r="H35" s="11" t="s">
        <v>299</v>
      </c>
      <c r="O35" s="11" t="s">
        <v>320</v>
      </c>
    </row>
    <row r="36" spans="1:18" x14ac:dyDescent="0.2">
      <c r="A36" t="s">
        <v>300</v>
      </c>
      <c r="B36" t="s">
        <v>301</v>
      </c>
      <c r="C36" t="s">
        <v>302</v>
      </c>
      <c r="D36" t="s">
        <v>303</v>
      </c>
      <c r="E36" t="s">
        <v>304</v>
      </c>
      <c r="F36" t="s">
        <v>305</v>
      </c>
      <c r="H36" t="s">
        <v>300</v>
      </c>
      <c r="I36" t="s">
        <v>301</v>
      </c>
      <c r="J36" t="s">
        <v>302</v>
      </c>
      <c r="K36" t="s">
        <v>303</v>
      </c>
      <c r="L36" t="s">
        <v>304</v>
      </c>
      <c r="M36" t="s">
        <v>305</v>
      </c>
      <c r="O36" t="s">
        <v>300</v>
      </c>
      <c r="P36" t="s">
        <v>311</v>
      </c>
      <c r="Q36" t="s">
        <v>312</v>
      </c>
      <c r="R36" t="s">
        <v>313</v>
      </c>
    </row>
    <row r="37" spans="1:18" x14ac:dyDescent="0.2">
      <c r="A37">
        <v>19.5</v>
      </c>
      <c r="B37">
        <v>29.3</v>
      </c>
      <c r="C37">
        <v>22.6</v>
      </c>
      <c r="D37">
        <v>94.5</v>
      </c>
      <c r="E37">
        <v>68</v>
      </c>
      <c r="F37">
        <v>45.9</v>
      </c>
      <c r="H37">
        <v>19.5</v>
      </c>
      <c r="O37">
        <v>19.5</v>
      </c>
    </row>
    <row r="38" spans="1:18" x14ac:dyDescent="0.2">
      <c r="A38">
        <v>23</v>
      </c>
      <c r="B38">
        <v>30.1</v>
      </c>
      <c r="C38">
        <v>23.6</v>
      </c>
      <c r="E38">
        <v>69.599999999999994</v>
      </c>
      <c r="F38">
        <v>47</v>
      </c>
      <c r="H38">
        <v>23</v>
      </c>
      <c r="I38">
        <f>(B38-B37)/(A38-A37)</f>
        <v>0.22857142857142879</v>
      </c>
      <c r="J38">
        <f>(C38-C37)/(A38-A37)</f>
        <v>0.2857142857142857</v>
      </c>
      <c r="L38">
        <f>(E38-E37)/(A38-A37)</f>
        <v>0.45714285714285552</v>
      </c>
      <c r="M38">
        <f>(F38-F37)/(A38-A37)</f>
        <v>0.31428571428571467</v>
      </c>
      <c r="O38">
        <v>23</v>
      </c>
      <c r="P38">
        <f>AVERAGE(I38:M38)</f>
        <v>0.32142857142857117</v>
      </c>
      <c r="Q38">
        <f>STDEV(I38:M38)</f>
        <v>9.724084693648552E-2</v>
      </c>
      <c r="R38">
        <f>Q38/SQRT(COUNT(I38,J38,L38,M38))</f>
        <v>4.862042346824276E-2</v>
      </c>
    </row>
    <row r="39" spans="1:18" x14ac:dyDescent="0.2">
      <c r="A39">
        <v>27</v>
      </c>
      <c r="B39">
        <v>32</v>
      </c>
      <c r="C39">
        <v>25.5</v>
      </c>
      <c r="E39">
        <v>71.099999999999994</v>
      </c>
      <c r="F39">
        <v>48.9</v>
      </c>
      <c r="H39">
        <v>27</v>
      </c>
      <c r="I39">
        <f>(B39-B38)/(A39-A38)</f>
        <v>0.47499999999999964</v>
      </c>
      <c r="J39">
        <f>(C39-C38)/(A39-A38)</f>
        <v>0.47499999999999964</v>
      </c>
      <c r="L39">
        <f>(E39-E38)/(A39-A38)</f>
        <v>0.375</v>
      </c>
      <c r="M39">
        <f>(F39-F38)/(A39-A38)</f>
        <v>0.47499999999999964</v>
      </c>
      <c r="O39">
        <v>27</v>
      </c>
      <c r="P39">
        <f>AVERAGE(I39:M39)</f>
        <v>0.44999999999999973</v>
      </c>
      <c r="Q39">
        <f t="shared" ref="Q39:Q40" si="13">STDEV(I39:M39)</f>
        <v>4.9999999999999815E-2</v>
      </c>
      <c r="R39">
        <f t="shared" ref="R39:R40" si="14">Q39/SQRT(COUNT(I39,J39,L39,M39))</f>
        <v>2.4999999999999908E-2</v>
      </c>
    </row>
    <row r="40" spans="1:18" x14ac:dyDescent="0.2">
      <c r="A40">
        <v>31</v>
      </c>
      <c r="C40">
        <v>27.5</v>
      </c>
      <c r="E40">
        <v>73.2</v>
      </c>
      <c r="F40">
        <v>50.5</v>
      </c>
      <c r="H40">
        <v>31</v>
      </c>
      <c r="J40">
        <f t="shared" ref="J40:J59" si="15">(C40-C39)/(A40-A39)</f>
        <v>0.5</v>
      </c>
      <c r="L40">
        <f t="shared" ref="L40:L46" si="16">(E40-E39)/(A40-A39)</f>
        <v>0.52500000000000213</v>
      </c>
      <c r="M40">
        <f t="shared" ref="M40:M55" si="17">(F40-F39)/(A40-A39)</f>
        <v>0.40000000000000036</v>
      </c>
      <c r="O40">
        <v>31</v>
      </c>
      <c r="P40">
        <f>AVERAGE(J40,L40,M40)</f>
        <v>0.47500000000000081</v>
      </c>
      <c r="Q40">
        <f t="shared" si="13"/>
        <v>6.6143782776614896E-2</v>
      </c>
      <c r="R40">
        <f t="shared" si="14"/>
        <v>3.8188130791298742E-2</v>
      </c>
    </row>
    <row r="41" spans="1:18" x14ac:dyDescent="0.2">
      <c r="A41">
        <v>35</v>
      </c>
      <c r="C41">
        <v>29.6</v>
      </c>
      <c r="D41">
        <v>34.1</v>
      </c>
      <c r="E41">
        <v>75.599999999999994</v>
      </c>
      <c r="F41">
        <v>52.5</v>
      </c>
      <c r="H41">
        <v>35</v>
      </c>
      <c r="J41">
        <f t="shared" si="15"/>
        <v>0.52500000000000036</v>
      </c>
      <c r="L41">
        <f t="shared" si="16"/>
        <v>0.59999999999999787</v>
      </c>
      <c r="M41">
        <f t="shared" si="17"/>
        <v>0.5</v>
      </c>
      <c r="O41">
        <v>35</v>
      </c>
      <c r="P41">
        <f t="shared" ref="P41:P42" si="18">AVERAGE(J41,L41,M41)</f>
        <v>0.54166666666666607</v>
      </c>
      <c r="Q41">
        <f>STDEV(J41,L41,M41)</f>
        <v>5.2041649986652068E-2</v>
      </c>
      <c r="R41">
        <f>Q41/SQRT(COUNT(I41,J41,L41,M41))</f>
        <v>3.0046260628865857E-2</v>
      </c>
    </row>
    <row r="42" spans="1:18" x14ac:dyDescent="0.2">
      <c r="A42">
        <v>43</v>
      </c>
      <c r="B42">
        <v>53.4</v>
      </c>
      <c r="C42">
        <v>34</v>
      </c>
      <c r="D42">
        <v>37.6</v>
      </c>
      <c r="E42">
        <v>80.2</v>
      </c>
      <c r="F42">
        <v>56.1</v>
      </c>
      <c r="H42">
        <v>43</v>
      </c>
      <c r="J42">
        <f t="shared" si="15"/>
        <v>0.54999999999999982</v>
      </c>
      <c r="K42">
        <f>(D42-D41)/(A42-A41)</f>
        <v>0.4375</v>
      </c>
      <c r="L42">
        <f t="shared" si="16"/>
        <v>0.57500000000000107</v>
      </c>
      <c r="M42">
        <f t="shared" si="17"/>
        <v>0.45000000000000018</v>
      </c>
      <c r="O42">
        <v>43</v>
      </c>
      <c r="P42">
        <f t="shared" si="18"/>
        <v>0.52500000000000036</v>
      </c>
      <c r="Q42">
        <f>STDEV(J42,L42,M42)</f>
        <v>6.6143782776614896E-2</v>
      </c>
      <c r="R42">
        <f>Q42/SQRT(COUNT(I43,J43,L43,M43))</f>
        <v>3.3071891388307448E-2</v>
      </c>
    </row>
    <row r="43" spans="1:18" x14ac:dyDescent="0.2">
      <c r="A43">
        <v>47</v>
      </c>
      <c r="B43">
        <v>54.5</v>
      </c>
      <c r="C43">
        <v>36.1</v>
      </c>
      <c r="D43">
        <v>39</v>
      </c>
      <c r="E43">
        <v>83</v>
      </c>
      <c r="F43">
        <v>57.9</v>
      </c>
      <c r="H43">
        <v>47</v>
      </c>
      <c r="I43">
        <f>(B43-B42)/(A43-A42)</f>
        <v>0.27500000000000036</v>
      </c>
      <c r="J43">
        <f t="shared" si="15"/>
        <v>0.52500000000000036</v>
      </c>
      <c r="K43">
        <f>(D43-D42)/(A43-A42)</f>
        <v>0.34999999999999964</v>
      </c>
      <c r="L43">
        <f t="shared" si="16"/>
        <v>0.69999999999999929</v>
      </c>
      <c r="M43">
        <f t="shared" si="17"/>
        <v>0.44999999999999929</v>
      </c>
      <c r="O43">
        <v>47</v>
      </c>
      <c r="P43">
        <f>AVERAGE(I43,J43,L43,M43)</f>
        <v>0.48749999999999982</v>
      </c>
      <c r="Q43">
        <f>STDEV(I43:J43,L43:M43)</f>
        <v>0.17618645426554938</v>
      </c>
      <c r="R43">
        <f t="shared" ref="R43:R46" si="19">Q43/SQRT(COUNT(I44,J44,L44,M44))</f>
        <v>8.809322713277469E-2</v>
      </c>
    </row>
    <row r="44" spans="1:18" x14ac:dyDescent="0.2">
      <c r="A44">
        <v>51</v>
      </c>
      <c r="B44">
        <v>56.5</v>
      </c>
      <c r="C44">
        <v>38.200000000000003</v>
      </c>
      <c r="D44">
        <v>78.5</v>
      </c>
      <c r="E44">
        <v>85.9</v>
      </c>
      <c r="F44">
        <v>58.9</v>
      </c>
      <c r="H44">
        <v>51</v>
      </c>
      <c r="I44">
        <f>(B44-B43)/(A44-A43)</f>
        <v>0.5</v>
      </c>
      <c r="J44">
        <f t="shared" si="15"/>
        <v>0.52500000000000036</v>
      </c>
      <c r="K44">
        <f>(D44-D43)/(A44-A43)</f>
        <v>9.875</v>
      </c>
      <c r="L44">
        <f t="shared" si="16"/>
        <v>0.72500000000000142</v>
      </c>
      <c r="M44">
        <f t="shared" si="17"/>
        <v>0.25</v>
      </c>
      <c r="O44">
        <v>51</v>
      </c>
      <c r="P44">
        <f t="shared" ref="P44:P46" si="20">AVERAGE(I44,J44,L44,M44)</f>
        <v>0.50000000000000044</v>
      </c>
      <c r="Q44">
        <f t="shared" ref="Q44:Q46" si="21">STDEV(I44:J44,L44:M44)</f>
        <v>0.19472202409246597</v>
      </c>
      <c r="R44">
        <f t="shared" si="19"/>
        <v>9.7361012046232986E-2</v>
      </c>
    </row>
    <row r="45" spans="1:18" x14ac:dyDescent="0.2">
      <c r="A45">
        <v>55</v>
      </c>
      <c r="B45">
        <v>58.5</v>
      </c>
      <c r="C45">
        <v>40.700000000000003</v>
      </c>
      <c r="D45">
        <v>79.5</v>
      </c>
      <c r="E45">
        <v>89.1</v>
      </c>
      <c r="F45">
        <v>61.7</v>
      </c>
      <c r="H45">
        <v>55</v>
      </c>
      <c r="I45">
        <f>(B45-B44)/(A45-A44)</f>
        <v>0.5</v>
      </c>
      <c r="J45">
        <f t="shared" si="15"/>
        <v>0.625</v>
      </c>
      <c r="K45">
        <f t="shared" ref="K45:K46" si="22">(D45-D44)/(A45-A44)</f>
        <v>0.25</v>
      </c>
      <c r="L45">
        <f t="shared" si="16"/>
        <v>0.79999999999999716</v>
      </c>
      <c r="M45">
        <f t="shared" si="17"/>
        <v>0.70000000000000107</v>
      </c>
      <c r="O45">
        <v>55</v>
      </c>
      <c r="P45">
        <f t="shared" si="20"/>
        <v>0.65624999999999956</v>
      </c>
      <c r="Q45">
        <f t="shared" si="21"/>
        <v>0.12644992421244497</v>
      </c>
      <c r="R45">
        <f t="shared" si="19"/>
        <v>6.3224962106222485E-2</v>
      </c>
    </row>
    <row r="46" spans="1:18" x14ac:dyDescent="0.2">
      <c r="A46">
        <v>59</v>
      </c>
      <c r="B46">
        <v>60.9</v>
      </c>
      <c r="C46">
        <v>43.6</v>
      </c>
      <c r="D46">
        <v>81.900000000000006</v>
      </c>
      <c r="E46">
        <v>92.2</v>
      </c>
      <c r="F46">
        <v>63.7</v>
      </c>
      <c r="H46">
        <v>59</v>
      </c>
      <c r="I46">
        <f>(B46-B45)/(A46-A45)</f>
        <v>0.59999999999999964</v>
      </c>
      <c r="J46">
        <f t="shared" si="15"/>
        <v>0.72499999999999964</v>
      </c>
      <c r="K46">
        <f t="shared" si="22"/>
        <v>0.60000000000000142</v>
      </c>
      <c r="L46">
        <f t="shared" si="16"/>
        <v>0.77500000000000213</v>
      </c>
      <c r="M46">
        <f t="shared" si="17"/>
        <v>0.5</v>
      </c>
      <c r="O46">
        <v>59</v>
      </c>
      <c r="P46">
        <f t="shared" si="20"/>
        <v>0.65000000000000036</v>
      </c>
      <c r="Q46">
        <f t="shared" si="21"/>
        <v>0.12416387021459496</v>
      </c>
      <c r="R46">
        <f t="shared" si="19"/>
        <v>8.7797114607106486E-2</v>
      </c>
    </row>
    <row r="47" spans="1:18" x14ac:dyDescent="0.2">
      <c r="A47">
        <v>67</v>
      </c>
      <c r="C47">
        <v>49</v>
      </c>
      <c r="D47">
        <v>4.4000000000000004</v>
      </c>
      <c r="F47">
        <v>67.8</v>
      </c>
      <c r="H47">
        <v>67</v>
      </c>
      <c r="J47">
        <f t="shared" si="15"/>
        <v>0.67499999999999982</v>
      </c>
      <c r="M47">
        <f t="shared" si="17"/>
        <v>0.51249999999999929</v>
      </c>
      <c r="O47">
        <v>67</v>
      </c>
    </row>
    <row r="48" spans="1:18" x14ac:dyDescent="0.2">
      <c r="A48">
        <v>71</v>
      </c>
      <c r="B48">
        <v>66.099999999999994</v>
      </c>
      <c r="C48">
        <v>51.8</v>
      </c>
      <c r="D48">
        <v>7</v>
      </c>
      <c r="E48">
        <v>4.4000000000000004</v>
      </c>
      <c r="F48">
        <v>71.400000000000006</v>
      </c>
      <c r="H48">
        <v>71</v>
      </c>
      <c r="J48">
        <f t="shared" si="15"/>
        <v>0.69999999999999929</v>
      </c>
      <c r="K48">
        <f>(D48-D47)/(A48-A47)</f>
        <v>0.64999999999999991</v>
      </c>
      <c r="M48">
        <f t="shared" si="17"/>
        <v>0.90000000000000213</v>
      </c>
      <c r="O48">
        <v>71</v>
      </c>
    </row>
    <row r="49" spans="1:18" x14ac:dyDescent="0.2">
      <c r="A49">
        <v>75</v>
      </c>
      <c r="B49">
        <v>68.8</v>
      </c>
      <c r="C49">
        <v>54.9</v>
      </c>
      <c r="F49">
        <v>74.099999999999994</v>
      </c>
      <c r="H49">
        <v>75</v>
      </c>
      <c r="I49">
        <f>(B49-B48)/(A49-A48)</f>
        <v>0.67500000000000071</v>
      </c>
      <c r="J49">
        <f t="shared" si="15"/>
        <v>0.77500000000000036</v>
      </c>
      <c r="M49">
        <f t="shared" si="17"/>
        <v>0.67499999999999716</v>
      </c>
      <c r="O49">
        <v>75</v>
      </c>
      <c r="P49">
        <f>AVERAGE(I49,J49,M49)</f>
        <v>0.7083333333333327</v>
      </c>
      <c r="Q49">
        <f>STDEV(I49:J49,M49)</f>
        <v>5.77350269189634E-2</v>
      </c>
      <c r="R49">
        <f>Q49/SQRT(COUNT(I49,J49,M49))</f>
        <v>3.3333333333333812E-2</v>
      </c>
    </row>
    <row r="50" spans="1:18" x14ac:dyDescent="0.2">
      <c r="A50">
        <v>79</v>
      </c>
      <c r="B50">
        <v>71.3</v>
      </c>
      <c r="C50">
        <v>58</v>
      </c>
      <c r="F50">
        <v>76.900000000000006</v>
      </c>
      <c r="H50">
        <v>79</v>
      </c>
      <c r="I50">
        <f>(B50-B49)/(A50-A49)</f>
        <v>0.625</v>
      </c>
      <c r="J50">
        <f t="shared" si="15"/>
        <v>0.77500000000000036</v>
      </c>
      <c r="M50">
        <f t="shared" si="17"/>
        <v>0.70000000000000284</v>
      </c>
      <c r="O50">
        <v>79</v>
      </c>
      <c r="P50">
        <f t="shared" ref="P50:P55" si="23">AVERAGE(I50,J50,M50)</f>
        <v>0.70000000000000107</v>
      </c>
      <c r="Q50">
        <f t="shared" ref="Q50:Q55" si="24">STDEV(I50:J50,M50)</f>
        <v>7.5000000000000178E-2</v>
      </c>
      <c r="R50">
        <f t="shared" ref="R50:R55" si="25">Q50/SQRT(COUNT(I50,J50,M50))</f>
        <v>4.3301270189222037E-2</v>
      </c>
    </row>
    <row r="51" spans="1:18" x14ac:dyDescent="0.2">
      <c r="A51">
        <v>83</v>
      </c>
      <c r="B51">
        <v>73.599999999999994</v>
      </c>
      <c r="C51">
        <v>61</v>
      </c>
      <c r="F51">
        <v>79.900000000000006</v>
      </c>
      <c r="H51">
        <v>83</v>
      </c>
      <c r="I51">
        <f t="shared" ref="I51:I55" si="26">(B51-B50)/(A51-A50)</f>
        <v>0.57499999999999929</v>
      </c>
      <c r="J51">
        <f t="shared" si="15"/>
        <v>0.75</v>
      </c>
      <c r="M51">
        <f t="shared" si="17"/>
        <v>0.75</v>
      </c>
      <c r="O51">
        <v>83</v>
      </c>
      <c r="P51">
        <f t="shared" si="23"/>
        <v>0.69166666666666643</v>
      </c>
      <c r="Q51">
        <f t="shared" si="24"/>
        <v>0.10103629710818417</v>
      </c>
      <c r="R51">
        <f t="shared" si="25"/>
        <v>5.833333333333314E-2</v>
      </c>
    </row>
    <row r="52" spans="1:18" x14ac:dyDescent="0.2">
      <c r="A52">
        <v>91</v>
      </c>
      <c r="B52">
        <v>78.5</v>
      </c>
      <c r="C52">
        <v>67.599999999999994</v>
      </c>
      <c r="D52">
        <v>40.4</v>
      </c>
      <c r="F52">
        <v>85.2</v>
      </c>
      <c r="H52">
        <v>91</v>
      </c>
      <c r="I52">
        <f t="shared" si="26"/>
        <v>0.61250000000000071</v>
      </c>
      <c r="J52">
        <f t="shared" si="15"/>
        <v>0.82499999999999929</v>
      </c>
      <c r="M52">
        <f t="shared" si="17"/>
        <v>0.66249999999999964</v>
      </c>
      <c r="O52">
        <v>91</v>
      </c>
      <c r="P52">
        <f t="shared" si="23"/>
        <v>0.69999999999999984</v>
      </c>
      <c r="Q52">
        <f t="shared" si="24"/>
        <v>0.1111024302164443</v>
      </c>
      <c r="R52">
        <f t="shared" si="25"/>
        <v>6.4145017993085723E-2</v>
      </c>
    </row>
    <row r="53" spans="1:18" x14ac:dyDescent="0.2">
      <c r="A53">
        <v>95</v>
      </c>
      <c r="B53">
        <v>81.5</v>
      </c>
      <c r="C53">
        <v>71</v>
      </c>
      <c r="D53">
        <v>42.7</v>
      </c>
      <c r="E53">
        <v>44</v>
      </c>
      <c r="F53">
        <v>88.5</v>
      </c>
      <c r="H53">
        <v>95</v>
      </c>
      <c r="I53">
        <f t="shared" si="26"/>
        <v>0.75</v>
      </c>
      <c r="J53">
        <f t="shared" si="15"/>
        <v>0.85000000000000142</v>
      </c>
      <c r="K53">
        <f>(D53-D52)/(A53-A52)</f>
        <v>0.57500000000000107</v>
      </c>
      <c r="M53">
        <f t="shared" si="17"/>
        <v>0.82499999999999929</v>
      </c>
      <c r="O53">
        <v>95</v>
      </c>
      <c r="P53">
        <f t="shared" si="23"/>
        <v>0.80833333333333357</v>
      </c>
      <c r="Q53">
        <f t="shared" si="24"/>
        <v>5.2041649986653775E-2</v>
      </c>
      <c r="R53">
        <f t="shared" si="25"/>
        <v>3.0046260628866842E-2</v>
      </c>
    </row>
    <row r="54" spans="1:18" x14ac:dyDescent="0.2">
      <c r="A54">
        <v>99</v>
      </c>
      <c r="B54">
        <v>84.2</v>
      </c>
      <c r="C54">
        <v>74.8</v>
      </c>
      <c r="D54">
        <v>45.1</v>
      </c>
      <c r="F54">
        <v>92</v>
      </c>
      <c r="H54">
        <v>99</v>
      </c>
      <c r="I54">
        <f t="shared" si="26"/>
        <v>0.67500000000000071</v>
      </c>
      <c r="J54">
        <f t="shared" si="15"/>
        <v>0.94999999999999929</v>
      </c>
      <c r="K54">
        <f>(D54-D53)/(A54-A53)</f>
        <v>0.59999999999999964</v>
      </c>
      <c r="M54">
        <f t="shared" si="17"/>
        <v>0.875</v>
      </c>
      <c r="O54">
        <v>99</v>
      </c>
      <c r="P54">
        <f t="shared" si="23"/>
        <v>0.83333333333333337</v>
      </c>
      <c r="Q54">
        <f t="shared" si="24"/>
        <v>0.14215601757693178</v>
      </c>
      <c r="R54">
        <f t="shared" si="25"/>
        <v>8.2073815014966731E-2</v>
      </c>
    </row>
    <row r="55" spans="1:18" x14ac:dyDescent="0.2">
      <c r="A55">
        <v>103</v>
      </c>
      <c r="B55">
        <v>87.6</v>
      </c>
      <c r="C55">
        <v>78.2</v>
      </c>
      <c r="D55">
        <v>47.3</v>
      </c>
      <c r="E55">
        <v>46</v>
      </c>
      <c r="F55">
        <v>95.3</v>
      </c>
      <c r="H55">
        <v>103</v>
      </c>
      <c r="I55">
        <f t="shared" si="26"/>
        <v>0.84999999999999787</v>
      </c>
      <c r="J55">
        <f t="shared" si="15"/>
        <v>0.85000000000000142</v>
      </c>
      <c r="K55">
        <f t="shared" ref="K55:K67" si="27">(D55-D54)/(A55-A54)</f>
        <v>0.54999999999999893</v>
      </c>
      <c r="M55">
        <f t="shared" si="17"/>
        <v>0.82499999999999929</v>
      </c>
      <c r="O55">
        <v>103</v>
      </c>
      <c r="P55">
        <f t="shared" si="23"/>
        <v>0.84166666666666623</v>
      </c>
      <c r="Q55">
        <f t="shared" si="24"/>
        <v>1.443375672974085E-2</v>
      </c>
      <c r="R55">
        <f t="shared" si="25"/>
        <v>8.3333333333334529E-3</v>
      </c>
    </row>
    <row r="56" spans="1:18" x14ac:dyDescent="0.2">
      <c r="A56">
        <v>107</v>
      </c>
      <c r="C56">
        <v>81.2</v>
      </c>
      <c r="D56">
        <v>49.6</v>
      </c>
      <c r="E56">
        <v>47</v>
      </c>
      <c r="H56">
        <v>107</v>
      </c>
      <c r="J56">
        <f t="shared" si="15"/>
        <v>0.75</v>
      </c>
      <c r="K56">
        <f t="shared" si="27"/>
        <v>0.57500000000000107</v>
      </c>
      <c r="L56">
        <f>(E56-E55)/(A56-A55)</f>
        <v>0.25</v>
      </c>
      <c r="O56">
        <v>107</v>
      </c>
    </row>
    <row r="57" spans="1:18" x14ac:dyDescent="0.2">
      <c r="A57">
        <v>115</v>
      </c>
      <c r="B57">
        <v>6.7</v>
      </c>
      <c r="C57">
        <v>88.9</v>
      </c>
      <c r="D57">
        <v>53.4</v>
      </c>
      <c r="E57">
        <v>49.3</v>
      </c>
      <c r="H57">
        <v>115</v>
      </c>
      <c r="J57">
        <f t="shared" si="15"/>
        <v>0.96250000000000036</v>
      </c>
      <c r="K57">
        <f t="shared" si="27"/>
        <v>0.47499999999999964</v>
      </c>
      <c r="L57">
        <f>(E57-E56)/(A57-A56)</f>
        <v>0.28749999999999964</v>
      </c>
      <c r="O57">
        <v>115</v>
      </c>
    </row>
    <row r="58" spans="1:18" x14ac:dyDescent="0.2">
      <c r="A58">
        <v>120</v>
      </c>
      <c r="C58">
        <v>91.4</v>
      </c>
      <c r="D58">
        <v>55.9</v>
      </c>
      <c r="E58">
        <v>50.4</v>
      </c>
      <c r="F58">
        <v>25.1</v>
      </c>
      <c r="H58">
        <v>120</v>
      </c>
      <c r="J58">
        <f t="shared" si="15"/>
        <v>0.5</v>
      </c>
      <c r="K58">
        <f t="shared" si="27"/>
        <v>0.5</v>
      </c>
      <c r="L58">
        <f t="shared" ref="L58:L70" si="28">(E58-E57)/(A58-A57)</f>
        <v>0.22000000000000028</v>
      </c>
      <c r="O58">
        <v>120</v>
      </c>
    </row>
    <row r="59" spans="1:18" x14ac:dyDescent="0.2">
      <c r="A59">
        <v>123</v>
      </c>
      <c r="B59">
        <v>51.2</v>
      </c>
      <c r="C59">
        <v>93.4</v>
      </c>
      <c r="D59">
        <v>56.6</v>
      </c>
      <c r="E59">
        <v>51.1</v>
      </c>
      <c r="F59">
        <v>27.5</v>
      </c>
      <c r="H59">
        <v>123</v>
      </c>
      <c r="J59">
        <f t="shared" si="15"/>
        <v>0.66666666666666663</v>
      </c>
      <c r="K59">
        <f t="shared" si="27"/>
        <v>0.23333333333333428</v>
      </c>
      <c r="L59">
        <f t="shared" si="28"/>
        <v>0.23333333333333428</v>
      </c>
      <c r="M59">
        <f>(F59-F58)/(A59-A58)</f>
        <v>0.79999999999999949</v>
      </c>
      <c r="O59">
        <v>123</v>
      </c>
    </row>
    <row r="60" spans="1:18" x14ac:dyDescent="0.2">
      <c r="A60">
        <v>127</v>
      </c>
      <c r="B60">
        <v>54.8</v>
      </c>
      <c r="D60">
        <v>59.4</v>
      </c>
      <c r="E60">
        <v>52.4</v>
      </c>
      <c r="F60">
        <v>30.9</v>
      </c>
      <c r="H60">
        <v>127</v>
      </c>
      <c r="I60">
        <f>(B60-B59)/(A60-A59)</f>
        <v>0.89999999999999858</v>
      </c>
      <c r="K60">
        <f t="shared" si="27"/>
        <v>0.69999999999999929</v>
      </c>
      <c r="L60">
        <f t="shared" si="28"/>
        <v>0.32499999999999929</v>
      </c>
      <c r="M60">
        <f>(F60-F59)/(A60-A59)</f>
        <v>0.84999999999999964</v>
      </c>
      <c r="O60">
        <v>127</v>
      </c>
    </row>
    <row r="61" spans="1:18" x14ac:dyDescent="0.2">
      <c r="A61">
        <v>131</v>
      </c>
      <c r="B61">
        <v>57.9</v>
      </c>
      <c r="D61">
        <v>61.8</v>
      </c>
      <c r="E61">
        <v>55.1</v>
      </c>
      <c r="F61">
        <v>34.5</v>
      </c>
      <c r="H61">
        <v>131</v>
      </c>
      <c r="I61">
        <f>(B61-B60)/(A61-A60)</f>
        <v>0.77500000000000036</v>
      </c>
      <c r="K61">
        <f t="shared" si="27"/>
        <v>0.59999999999999964</v>
      </c>
      <c r="L61">
        <f t="shared" si="28"/>
        <v>0.67500000000000071</v>
      </c>
      <c r="M61">
        <f t="shared" ref="M61:M70" si="29">(F61-F60)/(A61-A60)</f>
        <v>0.90000000000000036</v>
      </c>
      <c r="O61">
        <v>131</v>
      </c>
    </row>
    <row r="62" spans="1:18" x14ac:dyDescent="0.2">
      <c r="A62">
        <v>139</v>
      </c>
      <c r="B62">
        <v>64.3</v>
      </c>
      <c r="C62">
        <v>40.4</v>
      </c>
      <c r="D62">
        <v>67.099999999999994</v>
      </c>
      <c r="E62">
        <v>55.4</v>
      </c>
      <c r="F62">
        <v>40.799999999999997</v>
      </c>
      <c r="H62">
        <v>139</v>
      </c>
      <c r="I62">
        <f t="shared" ref="I62:I70" si="30">(B62-B61)/(A62-A61)</f>
        <v>0.79999999999999982</v>
      </c>
      <c r="K62">
        <f t="shared" si="27"/>
        <v>0.66249999999999964</v>
      </c>
      <c r="L62">
        <f t="shared" si="28"/>
        <v>3.7499999999999645E-2</v>
      </c>
      <c r="M62">
        <f t="shared" si="29"/>
        <v>0.78749999999999964</v>
      </c>
      <c r="O62">
        <v>139</v>
      </c>
    </row>
    <row r="63" spans="1:18" x14ac:dyDescent="0.2">
      <c r="A63">
        <v>143</v>
      </c>
      <c r="B63">
        <v>67</v>
      </c>
      <c r="C63">
        <v>42.8</v>
      </c>
      <c r="D63">
        <v>69.400000000000006</v>
      </c>
      <c r="E63">
        <v>56.5</v>
      </c>
      <c r="F63">
        <v>44.1</v>
      </c>
      <c r="H63">
        <v>143</v>
      </c>
      <c r="I63">
        <f t="shared" si="30"/>
        <v>0.67500000000000071</v>
      </c>
      <c r="J63">
        <f>(C63-C62)/(A63-A62)</f>
        <v>0.59999999999999964</v>
      </c>
      <c r="K63">
        <f t="shared" si="27"/>
        <v>0.57500000000000284</v>
      </c>
      <c r="L63">
        <f t="shared" si="28"/>
        <v>0.27500000000000036</v>
      </c>
      <c r="M63">
        <f t="shared" si="29"/>
        <v>0.82500000000000107</v>
      </c>
      <c r="O63">
        <v>143</v>
      </c>
    </row>
    <row r="64" spans="1:18" x14ac:dyDescent="0.2">
      <c r="A64">
        <v>147</v>
      </c>
      <c r="B64">
        <v>69.8</v>
      </c>
      <c r="C64">
        <v>45.9</v>
      </c>
      <c r="D64">
        <v>72.2</v>
      </c>
      <c r="E64">
        <v>57.6</v>
      </c>
      <c r="F64">
        <v>47.4</v>
      </c>
      <c r="H64">
        <v>147</v>
      </c>
      <c r="I64">
        <f t="shared" si="30"/>
        <v>0.69999999999999929</v>
      </c>
      <c r="J64">
        <f>(C64-C63)/(A64-A63)</f>
        <v>0.77500000000000036</v>
      </c>
      <c r="K64">
        <f t="shared" si="27"/>
        <v>0.69999999999999929</v>
      </c>
      <c r="L64">
        <f t="shared" si="28"/>
        <v>0.27500000000000036</v>
      </c>
      <c r="M64">
        <f t="shared" si="29"/>
        <v>0.82499999999999929</v>
      </c>
      <c r="O64">
        <v>147</v>
      </c>
    </row>
    <row r="65" spans="1:18" x14ac:dyDescent="0.2">
      <c r="A65">
        <v>151</v>
      </c>
      <c r="B65">
        <v>72.8</v>
      </c>
      <c r="C65">
        <v>49.1</v>
      </c>
      <c r="D65">
        <v>75.099999999999994</v>
      </c>
      <c r="E65">
        <v>58.8</v>
      </c>
      <c r="F65">
        <v>50.9</v>
      </c>
      <c r="H65">
        <v>151</v>
      </c>
      <c r="I65">
        <f t="shared" si="30"/>
        <v>0.75</v>
      </c>
      <c r="J65">
        <f t="shared" ref="J65:J70" si="31">(C65-C64)/(A65-A64)</f>
        <v>0.80000000000000071</v>
      </c>
      <c r="K65">
        <f t="shared" si="27"/>
        <v>0.72499999999999787</v>
      </c>
      <c r="L65">
        <f t="shared" si="28"/>
        <v>0.29999999999999893</v>
      </c>
      <c r="M65">
        <f t="shared" si="29"/>
        <v>0.875</v>
      </c>
      <c r="O65">
        <v>151</v>
      </c>
    </row>
    <row r="66" spans="1:18" x14ac:dyDescent="0.2">
      <c r="A66">
        <v>155</v>
      </c>
      <c r="B66">
        <v>75.900000000000006</v>
      </c>
      <c r="C66">
        <v>52.2</v>
      </c>
      <c r="D66">
        <v>77.8</v>
      </c>
      <c r="E66">
        <v>59.7</v>
      </c>
      <c r="F66">
        <v>54.3</v>
      </c>
      <c r="H66">
        <v>155</v>
      </c>
      <c r="I66">
        <f t="shared" si="30"/>
        <v>0.77500000000000213</v>
      </c>
      <c r="J66">
        <f t="shared" si="31"/>
        <v>0.77500000000000036</v>
      </c>
      <c r="K66">
        <f t="shared" si="27"/>
        <v>0.67500000000000071</v>
      </c>
      <c r="L66">
        <f t="shared" si="28"/>
        <v>0.22500000000000142</v>
      </c>
      <c r="M66">
        <f t="shared" si="29"/>
        <v>0.84999999999999964</v>
      </c>
      <c r="O66">
        <v>155</v>
      </c>
    </row>
    <row r="67" spans="1:18" x14ac:dyDescent="0.2">
      <c r="A67">
        <v>163.5</v>
      </c>
      <c r="B67">
        <v>83.2</v>
      </c>
      <c r="C67">
        <v>58</v>
      </c>
      <c r="D67">
        <v>83.4</v>
      </c>
      <c r="E67">
        <v>62.1</v>
      </c>
      <c r="F67">
        <v>60.6</v>
      </c>
      <c r="H67">
        <v>163.5</v>
      </c>
      <c r="I67">
        <f t="shared" si="30"/>
        <v>0.85882352941176432</v>
      </c>
      <c r="J67">
        <f t="shared" si="31"/>
        <v>0.68235294117647027</v>
      </c>
      <c r="K67">
        <f t="shared" si="27"/>
        <v>0.6588235294117657</v>
      </c>
      <c r="L67">
        <f t="shared" si="28"/>
        <v>0.28235294117647042</v>
      </c>
      <c r="M67">
        <f t="shared" si="29"/>
        <v>0.74117647058823577</v>
      </c>
      <c r="O67">
        <v>163.5</v>
      </c>
    </row>
    <row r="68" spans="1:18" x14ac:dyDescent="0.2">
      <c r="A68">
        <v>166.5</v>
      </c>
      <c r="B68">
        <v>85.7</v>
      </c>
      <c r="C68">
        <v>60.4</v>
      </c>
      <c r="E68">
        <v>62.9</v>
      </c>
      <c r="F68">
        <v>63.1</v>
      </c>
      <c r="H68">
        <v>162</v>
      </c>
      <c r="I68">
        <f t="shared" si="30"/>
        <v>0.83333333333333337</v>
      </c>
      <c r="J68">
        <f t="shared" si="31"/>
        <v>0.79999999999999949</v>
      </c>
      <c r="L68">
        <f t="shared" si="28"/>
        <v>0.26666666666666572</v>
      </c>
      <c r="M68">
        <f t="shared" si="29"/>
        <v>0.83333333333333337</v>
      </c>
      <c r="O68">
        <v>162</v>
      </c>
    </row>
    <row r="69" spans="1:18" x14ac:dyDescent="0.2">
      <c r="A69">
        <v>170.5</v>
      </c>
      <c r="B69">
        <v>89.1</v>
      </c>
      <c r="C69">
        <v>63.3</v>
      </c>
      <c r="D69">
        <v>87.9</v>
      </c>
      <c r="E69">
        <v>64.3</v>
      </c>
      <c r="F69">
        <v>66.400000000000006</v>
      </c>
      <c r="H69">
        <v>166</v>
      </c>
      <c r="I69">
        <f t="shared" si="30"/>
        <v>0.84999999999999787</v>
      </c>
      <c r="J69">
        <f t="shared" si="31"/>
        <v>0.72499999999999964</v>
      </c>
      <c r="L69">
        <f t="shared" si="28"/>
        <v>0.34999999999999964</v>
      </c>
      <c r="M69">
        <f t="shared" si="29"/>
        <v>0.82500000000000107</v>
      </c>
      <c r="O69">
        <v>166</v>
      </c>
    </row>
    <row r="70" spans="1:18" x14ac:dyDescent="0.2">
      <c r="A70">
        <v>172.15</v>
      </c>
      <c r="B70">
        <v>90.6</v>
      </c>
      <c r="C70">
        <v>64.5</v>
      </c>
      <c r="D70">
        <v>89</v>
      </c>
      <c r="E70">
        <v>64.8</v>
      </c>
      <c r="F70">
        <v>67.5</v>
      </c>
      <c r="H70">
        <v>168.25</v>
      </c>
      <c r="I70">
        <f t="shared" si="30"/>
        <v>0.90909090909090595</v>
      </c>
      <c r="J70">
        <f t="shared" si="31"/>
        <v>0.72727272727272652</v>
      </c>
      <c r="K70">
        <f>(D70-D69)/(A70-A69)</f>
        <v>0.66666666666666097</v>
      </c>
      <c r="L70">
        <f t="shared" si="28"/>
        <v>0.30303030303030198</v>
      </c>
      <c r="M70">
        <f t="shared" si="29"/>
        <v>0.66666666666666097</v>
      </c>
      <c r="O70">
        <v>168.25</v>
      </c>
    </row>
    <row r="73" spans="1:18" x14ac:dyDescent="0.2">
      <c r="A73" s="10" t="s">
        <v>314</v>
      </c>
    </row>
    <row r="74" spans="1:18" x14ac:dyDescent="0.2">
      <c r="A74" s="11" t="s">
        <v>298</v>
      </c>
      <c r="H74" s="11" t="s">
        <v>299</v>
      </c>
      <c r="O74" s="11" t="s">
        <v>321</v>
      </c>
    </row>
    <row r="75" spans="1:18" x14ac:dyDescent="0.2">
      <c r="A75" t="s">
        <v>300</v>
      </c>
      <c r="B75" t="s">
        <v>301</v>
      </c>
      <c r="C75" t="s">
        <v>302</v>
      </c>
      <c r="D75" t="s">
        <v>303</v>
      </c>
      <c r="E75" t="s">
        <v>304</v>
      </c>
      <c r="F75" t="s">
        <v>305</v>
      </c>
      <c r="H75" t="s">
        <v>0</v>
      </c>
      <c r="I75" t="s">
        <v>315</v>
      </c>
      <c r="J75" t="s">
        <v>302</v>
      </c>
      <c r="K75" t="s">
        <v>303</v>
      </c>
      <c r="L75" t="s">
        <v>316</v>
      </c>
      <c r="M75" t="s">
        <v>305</v>
      </c>
      <c r="O75" t="s">
        <v>300</v>
      </c>
      <c r="P75" t="s">
        <v>311</v>
      </c>
      <c r="Q75" t="s">
        <v>317</v>
      </c>
      <c r="R75" t="s">
        <v>318</v>
      </c>
    </row>
    <row r="76" spans="1:18" x14ac:dyDescent="0.2">
      <c r="A76">
        <v>19</v>
      </c>
      <c r="B76">
        <v>7.6</v>
      </c>
      <c r="F76">
        <v>10.7</v>
      </c>
      <c r="H76">
        <v>19</v>
      </c>
      <c r="O76">
        <v>19</v>
      </c>
    </row>
    <row r="77" spans="1:18" x14ac:dyDescent="0.2">
      <c r="A77">
        <v>20</v>
      </c>
      <c r="B77">
        <v>8.1</v>
      </c>
      <c r="C77">
        <v>7.6</v>
      </c>
      <c r="E77">
        <v>11</v>
      </c>
      <c r="H77">
        <v>20</v>
      </c>
      <c r="I77">
        <f>(B77-B76)/(A77-A76)</f>
        <v>0.5</v>
      </c>
      <c r="O77">
        <v>20</v>
      </c>
    </row>
    <row r="78" spans="1:18" x14ac:dyDescent="0.2">
      <c r="A78">
        <v>24</v>
      </c>
      <c r="B78">
        <v>10</v>
      </c>
      <c r="C78">
        <v>9.5</v>
      </c>
      <c r="E78">
        <v>12.9</v>
      </c>
      <c r="F78">
        <v>17</v>
      </c>
      <c r="H78">
        <v>24</v>
      </c>
      <c r="I78">
        <f>(B78-B77)/(A78-A77)</f>
        <v>0.47500000000000009</v>
      </c>
      <c r="J78">
        <f>(C78-C77)/(A78-A77)</f>
        <v>0.47500000000000009</v>
      </c>
      <c r="L78">
        <f>(E78-E77)/(A78-A77)</f>
        <v>0.47500000000000009</v>
      </c>
      <c r="O78">
        <v>24</v>
      </c>
      <c r="P78">
        <f>AVERAGE(I78:M78)</f>
        <v>0.47500000000000009</v>
      </c>
      <c r="Q78">
        <f>STDEV(I78:M78)</f>
        <v>0</v>
      </c>
      <c r="R78">
        <f>Q78/SQRT(COUNT(I78:M78))</f>
        <v>0</v>
      </c>
    </row>
    <row r="79" spans="1:18" x14ac:dyDescent="0.2">
      <c r="A79">
        <v>27</v>
      </c>
      <c r="B79">
        <v>11.9</v>
      </c>
      <c r="C79">
        <v>11.6</v>
      </c>
      <c r="E79">
        <v>14.8</v>
      </c>
      <c r="F79">
        <v>18.2</v>
      </c>
      <c r="H79">
        <v>27</v>
      </c>
      <c r="I79">
        <f t="shared" ref="I79:I98" si="32">(B79-B78)/(A79-A78)</f>
        <v>0.63333333333333341</v>
      </c>
      <c r="J79">
        <f>(C79-C78)/(A79-A78)</f>
        <v>0.69999999999999984</v>
      </c>
      <c r="L79">
        <f>(E79-E78)/(A79-A78)</f>
        <v>0.63333333333333341</v>
      </c>
      <c r="M79">
        <f>(F79-F78)/(A79-A78)</f>
        <v>0.39999999999999974</v>
      </c>
      <c r="O79">
        <v>27</v>
      </c>
      <c r="P79">
        <f t="shared" ref="P79:P99" si="33">AVERAGE(I79:M79)</f>
        <v>0.59166666666666667</v>
      </c>
      <c r="Q79">
        <f t="shared" ref="Q79:Q99" si="34">STDEV(I79:M79)</f>
        <v>0.13158576980363307</v>
      </c>
      <c r="R79">
        <f t="shared" ref="R79:R104" si="35">Q79/SQRT(COUNT(I79:M79))</f>
        <v>6.5792884901816534E-2</v>
      </c>
    </row>
    <row r="80" spans="1:18" x14ac:dyDescent="0.2">
      <c r="A80">
        <v>31</v>
      </c>
      <c r="B80">
        <v>13.9</v>
      </c>
      <c r="C80">
        <v>12.5</v>
      </c>
      <c r="D80">
        <v>2.7</v>
      </c>
      <c r="E80">
        <v>16</v>
      </c>
      <c r="F80">
        <v>19.7</v>
      </c>
      <c r="H80">
        <v>31</v>
      </c>
      <c r="I80">
        <f t="shared" si="32"/>
        <v>0.5</v>
      </c>
      <c r="J80">
        <f t="shared" ref="J80:J103" si="36">(C80-C79)/(A80-A79)</f>
        <v>0.22500000000000009</v>
      </c>
      <c r="L80">
        <f t="shared" ref="L80:L104" si="37">(E80-E79)/(A80-A79)</f>
        <v>0.29999999999999982</v>
      </c>
      <c r="M80">
        <f>(F80-F79)/(A80-A79)</f>
        <v>0.375</v>
      </c>
      <c r="O80">
        <v>31</v>
      </c>
      <c r="P80">
        <f t="shared" si="33"/>
        <v>0.35</v>
      </c>
      <c r="Q80">
        <f t="shared" si="34"/>
        <v>0.11726039399558583</v>
      </c>
      <c r="R80">
        <f t="shared" si="35"/>
        <v>5.8630196997792913E-2</v>
      </c>
    </row>
    <row r="81" spans="1:18" x14ac:dyDescent="0.2">
      <c r="A81">
        <v>35</v>
      </c>
      <c r="B81">
        <v>16.2</v>
      </c>
      <c r="C81">
        <v>14.3</v>
      </c>
      <c r="D81">
        <v>4.8</v>
      </c>
      <c r="E81">
        <v>17.899999999999999</v>
      </c>
      <c r="F81">
        <v>21.3</v>
      </c>
      <c r="H81">
        <v>35</v>
      </c>
      <c r="I81">
        <f t="shared" si="32"/>
        <v>0.57499999999999973</v>
      </c>
      <c r="J81">
        <f t="shared" si="36"/>
        <v>0.45000000000000018</v>
      </c>
      <c r="K81">
        <f>(D81-D80)/(A81-A80)</f>
        <v>0.52499999999999991</v>
      </c>
      <c r="L81">
        <f t="shared" si="37"/>
        <v>0.47499999999999964</v>
      </c>
      <c r="M81">
        <f t="shared" ref="M81:M108" si="38">(F81-F80)/(A81-A80)</f>
        <v>0.40000000000000036</v>
      </c>
      <c r="O81">
        <v>35</v>
      </c>
      <c r="P81">
        <f t="shared" si="33"/>
        <v>0.48499999999999999</v>
      </c>
      <c r="Q81">
        <f t="shared" si="34"/>
        <v>6.754628043053125E-2</v>
      </c>
      <c r="R81">
        <f t="shared" si="35"/>
        <v>3.0207614933986326E-2</v>
      </c>
    </row>
    <row r="82" spans="1:18" x14ac:dyDescent="0.2">
      <c r="A82">
        <v>43</v>
      </c>
      <c r="B82">
        <v>20.7</v>
      </c>
      <c r="C82">
        <v>18.7</v>
      </c>
      <c r="D82">
        <v>9.1</v>
      </c>
      <c r="E82">
        <v>20.6</v>
      </c>
      <c r="F82">
        <v>24.5</v>
      </c>
      <c r="H82">
        <v>43</v>
      </c>
      <c r="I82">
        <f t="shared" si="32"/>
        <v>0.5625</v>
      </c>
      <c r="J82">
        <f t="shared" si="36"/>
        <v>0.54999999999999982</v>
      </c>
      <c r="K82">
        <f>(D82-D81)/(A82-A81)</f>
        <v>0.53749999999999998</v>
      </c>
      <c r="L82">
        <f t="shared" si="37"/>
        <v>0.33750000000000036</v>
      </c>
      <c r="M82">
        <f t="shared" si="38"/>
        <v>0.39999999999999991</v>
      </c>
      <c r="O82">
        <v>43</v>
      </c>
      <c r="P82">
        <f t="shared" si="33"/>
        <v>0.47750000000000004</v>
      </c>
      <c r="Q82">
        <f t="shared" si="34"/>
        <v>0.10208758494547666</v>
      </c>
      <c r="R82">
        <f t="shared" si="35"/>
        <v>4.5654955919373998E-2</v>
      </c>
    </row>
    <row r="83" spans="1:18" x14ac:dyDescent="0.2">
      <c r="A83">
        <v>47</v>
      </c>
      <c r="B83">
        <v>23.3</v>
      </c>
      <c r="C83">
        <v>21.4</v>
      </c>
      <c r="D83">
        <v>11.4</v>
      </c>
      <c r="E83">
        <v>22.1</v>
      </c>
      <c r="F83">
        <v>26.1</v>
      </c>
      <c r="H83">
        <v>47</v>
      </c>
      <c r="I83">
        <f t="shared" si="32"/>
        <v>0.65000000000000036</v>
      </c>
      <c r="J83">
        <f t="shared" si="36"/>
        <v>0.67499999999999982</v>
      </c>
      <c r="K83">
        <f t="shared" ref="K83:K104" si="39">(D83-D82)/(A83-A82)</f>
        <v>0.57500000000000018</v>
      </c>
      <c r="L83">
        <f t="shared" si="37"/>
        <v>0.375</v>
      </c>
      <c r="M83">
        <f t="shared" si="38"/>
        <v>0.40000000000000036</v>
      </c>
      <c r="O83">
        <v>47</v>
      </c>
      <c r="P83">
        <f t="shared" si="33"/>
        <v>0.53500000000000014</v>
      </c>
      <c r="Q83">
        <f t="shared" si="34"/>
        <v>0.13986600730699358</v>
      </c>
      <c r="R83">
        <f t="shared" si="35"/>
        <v>6.2549980015983983E-2</v>
      </c>
    </row>
    <row r="84" spans="1:18" x14ac:dyDescent="0.2">
      <c r="A84">
        <v>51</v>
      </c>
      <c r="B84">
        <v>26.4</v>
      </c>
      <c r="C84">
        <v>23.7</v>
      </c>
      <c r="D84">
        <v>13.5</v>
      </c>
      <c r="E84">
        <v>24</v>
      </c>
      <c r="F84">
        <v>27.8</v>
      </c>
      <c r="H84">
        <v>51</v>
      </c>
      <c r="I84">
        <f t="shared" si="32"/>
        <v>0.77499999999999947</v>
      </c>
      <c r="J84">
        <f t="shared" si="36"/>
        <v>0.57500000000000018</v>
      </c>
      <c r="K84">
        <f t="shared" si="39"/>
        <v>0.52499999999999991</v>
      </c>
      <c r="L84">
        <f t="shared" si="37"/>
        <v>0.47499999999999964</v>
      </c>
      <c r="M84">
        <f t="shared" si="38"/>
        <v>0.42499999999999982</v>
      </c>
      <c r="O84">
        <v>51</v>
      </c>
      <c r="P84">
        <f t="shared" si="33"/>
        <v>0.55499999999999983</v>
      </c>
      <c r="Q84">
        <f t="shared" si="34"/>
        <v>0.13509256086106292</v>
      </c>
      <c r="R84">
        <f t="shared" si="35"/>
        <v>6.041522986797284E-2</v>
      </c>
    </row>
    <row r="85" spans="1:18" x14ac:dyDescent="0.2">
      <c r="A85">
        <v>55</v>
      </c>
      <c r="B85">
        <v>30.1</v>
      </c>
      <c r="C85">
        <v>27</v>
      </c>
      <c r="D85">
        <v>16.399999999999999</v>
      </c>
      <c r="E85">
        <v>25.9</v>
      </c>
      <c r="F85">
        <v>29.4</v>
      </c>
      <c r="H85">
        <v>55</v>
      </c>
      <c r="I85">
        <f t="shared" si="32"/>
        <v>0.92500000000000071</v>
      </c>
      <c r="J85">
        <f t="shared" si="36"/>
        <v>0.82500000000000018</v>
      </c>
      <c r="K85">
        <f t="shared" si="39"/>
        <v>0.72499999999999964</v>
      </c>
      <c r="L85">
        <f t="shared" si="37"/>
        <v>0.47499999999999964</v>
      </c>
      <c r="M85">
        <f t="shared" si="38"/>
        <v>0.39999999999999947</v>
      </c>
      <c r="O85">
        <v>55</v>
      </c>
      <c r="P85">
        <f t="shared" si="33"/>
        <v>0.66999999999999993</v>
      </c>
      <c r="Q85">
        <f t="shared" si="34"/>
        <v>0.2252776065213766</v>
      </c>
      <c r="R85">
        <f t="shared" si="35"/>
        <v>0.1007472083980496</v>
      </c>
    </row>
    <row r="86" spans="1:18" x14ac:dyDescent="0.2">
      <c r="A86">
        <v>59</v>
      </c>
      <c r="B86">
        <v>33.4</v>
      </c>
      <c r="C86">
        <v>29.4</v>
      </c>
      <c r="D86">
        <v>18.600000000000001</v>
      </c>
      <c r="E86">
        <v>27.3</v>
      </c>
      <c r="F86">
        <v>31.1</v>
      </c>
      <c r="H86">
        <v>59</v>
      </c>
      <c r="I86">
        <f t="shared" si="32"/>
        <v>0.82499999999999929</v>
      </c>
      <c r="J86">
        <f t="shared" si="36"/>
        <v>0.59999999999999964</v>
      </c>
      <c r="K86">
        <f t="shared" si="39"/>
        <v>0.55000000000000071</v>
      </c>
      <c r="L86">
        <f t="shared" si="37"/>
        <v>0.35000000000000053</v>
      </c>
      <c r="M86">
        <f t="shared" si="38"/>
        <v>0.42500000000000071</v>
      </c>
      <c r="O86">
        <v>59</v>
      </c>
      <c r="P86">
        <f t="shared" si="33"/>
        <v>0.55000000000000016</v>
      </c>
      <c r="Q86">
        <f t="shared" si="34"/>
        <v>0.18285923547909683</v>
      </c>
      <c r="R86">
        <f t="shared" si="35"/>
        <v>8.1777136168980358E-2</v>
      </c>
    </row>
    <row r="87" spans="1:18" x14ac:dyDescent="0.2">
      <c r="A87">
        <v>67</v>
      </c>
      <c r="B87">
        <v>40.6</v>
      </c>
      <c r="C87">
        <v>34.700000000000003</v>
      </c>
      <c r="D87">
        <v>24</v>
      </c>
      <c r="E87">
        <v>31.8</v>
      </c>
      <c r="F87">
        <v>34.6</v>
      </c>
      <c r="H87">
        <v>67</v>
      </c>
      <c r="I87">
        <f t="shared" si="32"/>
        <v>0.90000000000000036</v>
      </c>
      <c r="J87">
        <f t="shared" si="36"/>
        <v>0.66250000000000053</v>
      </c>
      <c r="K87">
        <f t="shared" si="39"/>
        <v>0.67499999999999982</v>
      </c>
      <c r="L87">
        <f t="shared" si="37"/>
        <v>0.5625</v>
      </c>
      <c r="M87">
        <f t="shared" si="38"/>
        <v>0.4375</v>
      </c>
      <c r="O87">
        <v>67</v>
      </c>
      <c r="P87">
        <f t="shared" si="33"/>
        <v>0.64750000000000019</v>
      </c>
      <c r="Q87">
        <f t="shared" si="34"/>
        <v>0.17033973406108188</v>
      </c>
      <c r="R87">
        <f t="shared" si="35"/>
        <v>7.6178244925963076E-2</v>
      </c>
    </row>
    <row r="88" spans="1:18" x14ac:dyDescent="0.2">
      <c r="A88">
        <v>71</v>
      </c>
      <c r="B88">
        <v>44</v>
      </c>
      <c r="C88">
        <v>37.5</v>
      </c>
      <c r="D88">
        <v>27</v>
      </c>
      <c r="E88">
        <v>34.9</v>
      </c>
      <c r="F88">
        <v>36.6</v>
      </c>
      <c r="H88">
        <v>71</v>
      </c>
      <c r="I88">
        <f t="shared" si="32"/>
        <v>0.84999999999999964</v>
      </c>
      <c r="J88">
        <f t="shared" si="36"/>
        <v>0.69999999999999929</v>
      </c>
      <c r="K88">
        <f t="shared" si="39"/>
        <v>0.75</v>
      </c>
      <c r="L88">
        <f t="shared" si="37"/>
        <v>0.77499999999999947</v>
      </c>
      <c r="M88">
        <f t="shared" si="38"/>
        <v>0.5</v>
      </c>
      <c r="O88">
        <v>71</v>
      </c>
      <c r="P88">
        <f t="shared" si="33"/>
        <v>0.71499999999999964</v>
      </c>
      <c r="Q88">
        <f t="shared" si="34"/>
        <v>0.1318142632646408</v>
      </c>
      <c r="R88">
        <f t="shared" si="35"/>
        <v>5.8949130612758034E-2</v>
      </c>
    </row>
    <row r="89" spans="1:18" x14ac:dyDescent="0.2">
      <c r="A89">
        <v>75</v>
      </c>
      <c r="B89">
        <v>47.8</v>
      </c>
      <c r="C89">
        <v>40</v>
      </c>
      <c r="D89">
        <v>30.2</v>
      </c>
      <c r="E89">
        <v>36.700000000000003</v>
      </c>
      <c r="F89">
        <v>38.799999999999997</v>
      </c>
      <c r="H89">
        <v>75</v>
      </c>
      <c r="I89">
        <f t="shared" si="32"/>
        <v>0.94999999999999929</v>
      </c>
      <c r="J89">
        <f t="shared" si="36"/>
        <v>0.625</v>
      </c>
      <c r="K89">
        <f t="shared" si="39"/>
        <v>0.79999999999999982</v>
      </c>
      <c r="L89">
        <f t="shared" si="37"/>
        <v>0.45000000000000107</v>
      </c>
      <c r="M89">
        <f t="shared" si="38"/>
        <v>0.54999999999999893</v>
      </c>
      <c r="O89">
        <v>75</v>
      </c>
      <c r="P89">
        <f t="shared" si="33"/>
        <v>0.67499999999999982</v>
      </c>
      <c r="Q89">
        <f t="shared" si="34"/>
        <v>0.19999999999999954</v>
      </c>
      <c r="R89">
        <f t="shared" si="35"/>
        <v>8.944271909999138E-2</v>
      </c>
    </row>
    <row r="90" spans="1:18" x14ac:dyDescent="0.2">
      <c r="A90">
        <v>79</v>
      </c>
      <c r="B90">
        <v>51</v>
      </c>
      <c r="C90">
        <v>42.8</v>
      </c>
      <c r="D90">
        <v>33.1</v>
      </c>
      <c r="E90">
        <v>39.4</v>
      </c>
      <c r="F90">
        <v>41</v>
      </c>
      <c r="H90">
        <v>79</v>
      </c>
      <c r="I90">
        <f t="shared" si="32"/>
        <v>0.80000000000000071</v>
      </c>
      <c r="J90">
        <f t="shared" si="36"/>
        <v>0.69999999999999929</v>
      </c>
      <c r="K90">
        <f t="shared" si="39"/>
        <v>0.72500000000000053</v>
      </c>
      <c r="L90">
        <f t="shared" si="37"/>
        <v>0.67499999999999893</v>
      </c>
      <c r="M90">
        <f t="shared" si="38"/>
        <v>0.55000000000000071</v>
      </c>
      <c r="O90">
        <v>79</v>
      </c>
      <c r="P90">
        <f t="shared" si="33"/>
        <v>0.69000000000000006</v>
      </c>
      <c r="Q90">
        <f t="shared" si="34"/>
        <v>9.1172912644052043E-2</v>
      </c>
      <c r="R90">
        <f t="shared" si="35"/>
        <v>4.077376607575009E-2</v>
      </c>
    </row>
    <row r="91" spans="1:18" x14ac:dyDescent="0.2">
      <c r="A91">
        <v>83</v>
      </c>
      <c r="B91">
        <v>54.3</v>
      </c>
      <c r="C91">
        <v>45</v>
      </c>
      <c r="D91">
        <v>36.200000000000003</v>
      </c>
      <c r="E91">
        <v>41.1</v>
      </c>
      <c r="F91">
        <v>42.5</v>
      </c>
      <c r="H91">
        <v>83</v>
      </c>
      <c r="I91">
        <f t="shared" si="32"/>
        <v>0.82499999999999929</v>
      </c>
      <c r="J91">
        <f t="shared" si="36"/>
        <v>0.55000000000000071</v>
      </c>
      <c r="K91">
        <f t="shared" si="39"/>
        <v>0.77500000000000036</v>
      </c>
      <c r="L91">
        <f t="shared" si="37"/>
        <v>0.42500000000000071</v>
      </c>
      <c r="M91">
        <f t="shared" si="38"/>
        <v>0.375</v>
      </c>
      <c r="O91">
        <v>83</v>
      </c>
      <c r="P91">
        <f t="shared" si="33"/>
        <v>0.59000000000000019</v>
      </c>
      <c r="Q91">
        <f t="shared" si="34"/>
        <v>0.20279299790673211</v>
      </c>
      <c r="R91">
        <f t="shared" si="35"/>
        <v>9.0691785736085107E-2</v>
      </c>
    </row>
    <row r="92" spans="1:18" x14ac:dyDescent="0.2">
      <c r="A92">
        <v>91</v>
      </c>
      <c r="B92">
        <v>61.1</v>
      </c>
      <c r="C92">
        <v>50.4</v>
      </c>
      <c r="D92">
        <v>42.1</v>
      </c>
      <c r="E92">
        <v>45.8</v>
      </c>
      <c r="F92">
        <v>47.9</v>
      </c>
      <c r="H92">
        <v>91</v>
      </c>
      <c r="I92">
        <f t="shared" si="32"/>
        <v>0.85000000000000053</v>
      </c>
      <c r="J92">
        <f t="shared" si="36"/>
        <v>0.67499999999999982</v>
      </c>
      <c r="K92">
        <f t="shared" si="39"/>
        <v>0.73749999999999982</v>
      </c>
      <c r="L92">
        <f t="shared" si="37"/>
        <v>0.58749999999999947</v>
      </c>
      <c r="M92">
        <f t="shared" si="38"/>
        <v>0.67499999999999982</v>
      </c>
      <c r="O92">
        <v>91</v>
      </c>
      <c r="P92">
        <f t="shared" si="33"/>
        <v>0.70499999999999985</v>
      </c>
      <c r="Q92">
        <f t="shared" si="34"/>
        <v>9.7066343291587157E-2</v>
      </c>
      <c r="R92">
        <f t="shared" si="35"/>
        <v>4.3409388385463911E-2</v>
      </c>
    </row>
    <row r="93" spans="1:18" x14ac:dyDescent="0.2">
      <c r="A93">
        <v>95</v>
      </c>
      <c r="B93">
        <v>65.099999999999994</v>
      </c>
      <c r="C93">
        <v>53.5</v>
      </c>
      <c r="D93">
        <v>45.4</v>
      </c>
      <c r="F93">
        <v>50.4</v>
      </c>
      <c r="H93">
        <v>95</v>
      </c>
      <c r="I93">
        <f t="shared" si="32"/>
        <v>0.99999999999999822</v>
      </c>
      <c r="J93">
        <f t="shared" si="36"/>
        <v>0.77500000000000036</v>
      </c>
      <c r="K93">
        <f t="shared" si="39"/>
        <v>0.82499999999999929</v>
      </c>
      <c r="L93">
        <f>(F93-F92)/(A93-A92)</f>
        <v>0.625</v>
      </c>
      <c r="M93">
        <f t="shared" si="38"/>
        <v>0.625</v>
      </c>
      <c r="O93">
        <v>95</v>
      </c>
      <c r="P93">
        <f t="shared" si="33"/>
        <v>0.76999999999999957</v>
      </c>
      <c r="Q93">
        <f t="shared" si="34"/>
        <v>0.15652475842498445</v>
      </c>
      <c r="R93">
        <f t="shared" si="35"/>
        <v>6.9999999999999632E-2</v>
      </c>
    </row>
    <row r="94" spans="1:18" x14ac:dyDescent="0.2">
      <c r="A94">
        <v>99</v>
      </c>
      <c r="B94">
        <v>68.2</v>
      </c>
      <c r="C94">
        <v>56.4</v>
      </c>
      <c r="D94">
        <v>48.5</v>
      </c>
      <c r="E94">
        <v>52.9</v>
      </c>
      <c r="F94">
        <v>52.8</v>
      </c>
      <c r="H94">
        <v>99</v>
      </c>
      <c r="I94">
        <f t="shared" si="32"/>
        <v>0.77500000000000213</v>
      </c>
      <c r="J94">
        <f t="shared" si="36"/>
        <v>0.72499999999999964</v>
      </c>
      <c r="K94">
        <f t="shared" si="39"/>
        <v>0.77500000000000036</v>
      </c>
      <c r="L94">
        <f>(F94-F93)/(A94-A93)</f>
        <v>0.59999999999999964</v>
      </c>
      <c r="M94">
        <f t="shared" si="38"/>
        <v>0.59999999999999964</v>
      </c>
      <c r="O94">
        <v>99</v>
      </c>
      <c r="P94">
        <f t="shared" si="33"/>
        <v>0.69500000000000028</v>
      </c>
      <c r="Q94">
        <f t="shared" si="34"/>
        <v>8.9092648406027541E-2</v>
      </c>
      <c r="R94">
        <f t="shared" si="35"/>
        <v>3.9843443626273171E-2</v>
      </c>
    </row>
    <row r="95" spans="1:18" x14ac:dyDescent="0.2">
      <c r="A95">
        <v>103</v>
      </c>
      <c r="B95">
        <v>72.099999999999994</v>
      </c>
      <c r="C95">
        <v>59.6</v>
      </c>
      <c r="D95">
        <v>51.8</v>
      </c>
      <c r="E95">
        <v>55</v>
      </c>
      <c r="F95">
        <v>55.1</v>
      </c>
      <c r="H95">
        <v>103</v>
      </c>
      <c r="I95">
        <f t="shared" si="32"/>
        <v>0.97499999999999787</v>
      </c>
      <c r="J95">
        <f t="shared" si="36"/>
        <v>0.80000000000000071</v>
      </c>
      <c r="K95">
        <f t="shared" si="39"/>
        <v>0.82499999999999929</v>
      </c>
      <c r="L95">
        <f t="shared" si="37"/>
        <v>0.52500000000000036</v>
      </c>
      <c r="M95">
        <f t="shared" si="38"/>
        <v>0.57500000000000107</v>
      </c>
      <c r="O95">
        <v>103</v>
      </c>
      <c r="P95">
        <f t="shared" si="33"/>
        <v>0.73999999999999988</v>
      </c>
      <c r="Q95">
        <f t="shared" si="34"/>
        <v>0.18674849396983006</v>
      </c>
      <c r="R95">
        <f t="shared" si="35"/>
        <v>8.3516465442449908E-2</v>
      </c>
    </row>
    <row r="96" spans="1:18" x14ac:dyDescent="0.2">
      <c r="A96">
        <v>107</v>
      </c>
      <c r="B96">
        <v>75.8</v>
      </c>
      <c r="C96">
        <v>62.5</v>
      </c>
      <c r="D96">
        <v>54.8</v>
      </c>
      <c r="E96">
        <v>57</v>
      </c>
      <c r="F96">
        <v>57.4</v>
      </c>
      <c r="H96">
        <v>107</v>
      </c>
      <c r="I96">
        <f t="shared" si="32"/>
        <v>0.92500000000000071</v>
      </c>
      <c r="J96">
        <f t="shared" si="36"/>
        <v>0.72499999999999964</v>
      </c>
      <c r="K96">
        <f t="shared" si="39"/>
        <v>0.75</v>
      </c>
      <c r="L96">
        <f t="shared" si="37"/>
        <v>0.5</v>
      </c>
      <c r="M96">
        <f t="shared" si="38"/>
        <v>0.57499999999999929</v>
      </c>
      <c r="O96">
        <v>107</v>
      </c>
      <c r="P96">
        <f t="shared" si="33"/>
        <v>0.69499999999999995</v>
      </c>
      <c r="Q96">
        <f t="shared" si="34"/>
        <v>0.16526493881038432</v>
      </c>
      <c r="R96">
        <f t="shared" si="35"/>
        <v>7.3908727495472504E-2</v>
      </c>
    </row>
    <row r="97" spans="1:18" x14ac:dyDescent="0.2">
      <c r="A97">
        <v>115</v>
      </c>
      <c r="B97">
        <v>83.4</v>
      </c>
      <c r="C97">
        <v>68.5</v>
      </c>
      <c r="D97">
        <v>60.9</v>
      </c>
      <c r="E97">
        <v>63</v>
      </c>
      <c r="F97">
        <v>61.9</v>
      </c>
      <c r="H97">
        <v>115</v>
      </c>
      <c r="I97">
        <f t="shared" si="32"/>
        <v>0.95000000000000107</v>
      </c>
      <c r="J97">
        <f t="shared" si="36"/>
        <v>0.75</v>
      </c>
      <c r="K97">
        <f t="shared" si="39"/>
        <v>0.76250000000000018</v>
      </c>
      <c r="L97">
        <f t="shared" si="37"/>
        <v>0.75</v>
      </c>
      <c r="M97">
        <f t="shared" si="38"/>
        <v>0.5625</v>
      </c>
      <c r="O97">
        <v>115</v>
      </c>
      <c r="P97">
        <f t="shared" si="33"/>
        <v>0.75500000000000023</v>
      </c>
      <c r="Q97">
        <f t="shared" si="34"/>
        <v>0.1371016958319628</v>
      </c>
      <c r="R97">
        <f t="shared" si="35"/>
        <v>6.1313742342153678E-2</v>
      </c>
    </row>
    <row r="98" spans="1:18" x14ac:dyDescent="0.2">
      <c r="A98">
        <v>119</v>
      </c>
      <c r="B98">
        <v>87.6</v>
      </c>
      <c r="C98">
        <v>71.900000000000006</v>
      </c>
      <c r="D98">
        <v>64.099999999999994</v>
      </c>
      <c r="E98">
        <v>66.599999999999994</v>
      </c>
      <c r="F98">
        <v>64.2</v>
      </c>
      <c r="H98">
        <v>119</v>
      </c>
      <c r="I98">
        <f t="shared" si="32"/>
        <v>1.0499999999999972</v>
      </c>
      <c r="J98">
        <f t="shared" si="36"/>
        <v>0.85000000000000142</v>
      </c>
      <c r="K98">
        <f t="shared" si="39"/>
        <v>0.79999999999999893</v>
      </c>
      <c r="L98">
        <f t="shared" si="37"/>
        <v>0.89999999999999858</v>
      </c>
      <c r="M98">
        <f t="shared" si="38"/>
        <v>0.57500000000000107</v>
      </c>
      <c r="O98">
        <v>119</v>
      </c>
      <c r="P98">
        <f t="shared" si="33"/>
        <v>0.83499999999999941</v>
      </c>
      <c r="Q98">
        <f t="shared" si="34"/>
        <v>0.1728438601744344</v>
      </c>
      <c r="R98">
        <f t="shared" si="35"/>
        <v>7.7298124168700785E-2</v>
      </c>
    </row>
    <row r="99" spans="1:18" x14ac:dyDescent="0.2">
      <c r="A99">
        <v>127</v>
      </c>
      <c r="C99">
        <v>78</v>
      </c>
      <c r="D99">
        <v>70.7</v>
      </c>
      <c r="E99">
        <v>72.599999999999994</v>
      </c>
      <c r="F99">
        <v>69.5</v>
      </c>
      <c r="H99">
        <v>127</v>
      </c>
      <c r="J99">
        <f t="shared" si="36"/>
        <v>0.76249999999999929</v>
      </c>
      <c r="K99">
        <f t="shared" si="39"/>
        <v>0.82500000000000107</v>
      </c>
      <c r="L99">
        <f t="shared" si="37"/>
        <v>0.75</v>
      </c>
      <c r="M99">
        <f t="shared" si="38"/>
        <v>0.66249999999999964</v>
      </c>
      <c r="O99">
        <v>127</v>
      </c>
      <c r="P99">
        <f t="shared" si="33"/>
        <v>0.75</v>
      </c>
      <c r="Q99">
        <f t="shared" si="34"/>
        <v>6.6926576684204722E-2</v>
      </c>
      <c r="R99">
        <f t="shared" si="35"/>
        <v>3.3463288342102361E-2</v>
      </c>
    </row>
    <row r="100" spans="1:18" x14ac:dyDescent="0.2">
      <c r="A100">
        <v>131</v>
      </c>
      <c r="B100">
        <v>3.1</v>
      </c>
      <c r="C100">
        <v>81.599999999999994</v>
      </c>
      <c r="D100">
        <v>74.400000000000006</v>
      </c>
      <c r="E100">
        <v>76.3</v>
      </c>
      <c r="F100">
        <v>72.3</v>
      </c>
      <c r="H100">
        <v>131</v>
      </c>
      <c r="J100">
        <f t="shared" si="36"/>
        <v>0.89999999999999858</v>
      </c>
      <c r="K100">
        <f t="shared" si="39"/>
        <v>0.92500000000000071</v>
      </c>
      <c r="L100">
        <f t="shared" si="37"/>
        <v>0.92500000000000071</v>
      </c>
      <c r="M100">
        <f t="shared" si="38"/>
        <v>0.69999999999999929</v>
      </c>
      <c r="O100">
        <v>131</v>
      </c>
      <c r="P100">
        <f>AVERAGE(J100:M100)</f>
        <v>0.86249999999999982</v>
      </c>
      <c r="Q100">
        <f>STDEV(J100:M100)</f>
        <v>0.10897247358851686</v>
      </c>
      <c r="R100">
        <f t="shared" si="35"/>
        <v>5.448623679425843E-2</v>
      </c>
    </row>
    <row r="101" spans="1:18" x14ac:dyDescent="0.2">
      <c r="A101">
        <v>139</v>
      </c>
      <c r="B101">
        <v>9.3000000000000007</v>
      </c>
      <c r="C101">
        <v>88.2</v>
      </c>
      <c r="D101">
        <v>80.2</v>
      </c>
      <c r="E101">
        <v>82.3</v>
      </c>
      <c r="F101">
        <v>77.3</v>
      </c>
      <c r="H101">
        <v>139</v>
      </c>
      <c r="I101">
        <f>(B101-B100)/(A101-A100)</f>
        <v>0.77500000000000013</v>
      </c>
      <c r="J101">
        <f t="shared" si="36"/>
        <v>0.82500000000000107</v>
      </c>
      <c r="K101">
        <f t="shared" si="39"/>
        <v>0.72499999999999964</v>
      </c>
      <c r="L101">
        <f t="shared" si="37"/>
        <v>0.75</v>
      </c>
      <c r="M101">
        <f t="shared" si="38"/>
        <v>0.625</v>
      </c>
      <c r="O101">
        <v>139</v>
      </c>
      <c r="P101">
        <f t="shared" ref="P101:P104" si="40">AVERAGE(J101:M101)</f>
        <v>0.73125000000000018</v>
      </c>
      <c r="Q101">
        <f t="shared" ref="Q101:Q104" si="41">STDEV(J101:M101)</f>
        <v>8.2600948339996275E-2</v>
      </c>
      <c r="R101">
        <f t="shared" si="35"/>
        <v>3.6940267098836015E-2</v>
      </c>
    </row>
    <row r="102" spans="1:18" x14ac:dyDescent="0.2">
      <c r="A102">
        <v>143</v>
      </c>
      <c r="B102">
        <v>12.5</v>
      </c>
      <c r="C102">
        <v>91.6</v>
      </c>
      <c r="D102">
        <v>83.6</v>
      </c>
      <c r="E102">
        <v>85.6</v>
      </c>
      <c r="F102">
        <v>79.8</v>
      </c>
      <c r="H102">
        <v>143</v>
      </c>
      <c r="I102">
        <f>(B102-B101)/(A102-A101)</f>
        <v>0.79999999999999982</v>
      </c>
      <c r="J102">
        <f t="shared" si="36"/>
        <v>0.84999999999999787</v>
      </c>
      <c r="K102">
        <f t="shared" si="39"/>
        <v>0.84999999999999787</v>
      </c>
      <c r="L102">
        <f t="shared" si="37"/>
        <v>0.82499999999999929</v>
      </c>
      <c r="M102">
        <f t="shared" si="38"/>
        <v>0.625</v>
      </c>
      <c r="O102">
        <v>143</v>
      </c>
      <c r="P102">
        <f t="shared" si="40"/>
        <v>0.78749999999999876</v>
      </c>
      <c r="Q102">
        <f t="shared" si="41"/>
        <v>0.10897247358851551</v>
      </c>
      <c r="R102">
        <f t="shared" si="35"/>
        <v>4.8733971724044228E-2</v>
      </c>
    </row>
    <row r="103" spans="1:18" x14ac:dyDescent="0.2">
      <c r="A103">
        <v>147</v>
      </c>
      <c r="B103">
        <v>16.2</v>
      </c>
      <c r="C103">
        <v>95.6</v>
      </c>
      <c r="D103">
        <v>86.9</v>
      </c>
      <c r="E103">
        <v>88.7</v>
      </c>
      <c r="F103">
        <v>82.6</v>
      </c>
      <c r="H103">
        <v>147</v>
      </c>
      <c r="I103">
        <f t="shared" ref="I103:I108" si="42">(B103-B102)/(A103-A102)</f>
        <v>0.92499999999999982</v>
      </c>
      <c r="J103">
        <f t="shared" si="36"/>
        <v>1</v>
      </c>
      <c r="K103">
        <f t="shared" si="39"/>
        <v>0.82500000000000284</v>
      </c>
      <c r="L103">
        <f t="shared" si="37"/>
        <v>0.77500000000000213</v>
      </c>
      <c r="M103">
        <f t="shared" si="38"/>
        <v>0.69999999999999929</v>
      </c>
      <c r="O103">
        <v>147</v>
      </c>
      <c r="P103">
        <f t="shared" si="40"/>
        <v>0.82500000000000107</v>
      </c>
      <c r="Q103">
        <f t="shared" si="41"/>
        <v>0.12747548783981913</v>
      </c>
      <c r="R103">
        <f t="shared" si="35"/>
        <v>5.7008771254956674E-2</v>
      </c>
    </row>
    <row r="104" spans="1:18" x14ac:dyDescent="0.2">
      <c r="A104">
        <v>151</v>
      </c>
      <c r="B104">
        <v>19.5</v>
      </c>
      <c r="D104">
        <v>90</v>
      </c>
      <c r="E104">
        <v>91.6</v>
      </c>
      <c r="F104">
        <v>85.5</v>
      </c>
      <c r="H104">
        <v>151</v>
      </c>
      <c r="I104">
        <f t="shared" si="42"/>
        <v>0.82500000000000018</v>
      </c>
      <c r="K104">
        <f t="shared" si="39"/>
        <v>0.77499999999999858</v>
      </c>
      <c r="L104">
        <f t="shared" si="37"/>
        <v>0.72499999999999787</v>
      </c>
      <c r="M104">
        <f t="shared" si="38"/>
        <v>0.72500000000000142</v>
      </c>
      <c r="O104">
        <v>151</v>
      </c>
      <c r="P104">
        <f t="shared" si="40"/>
        <v>0.74166666666666592</v>
      </c>
      <c r="Q104">
        <f t="shared" si="41"/>
        <v>2.886751345948067E-2</v>
      </c>
      <c r="R104">
        <f t="shared" si="35"/>
        <v>1.4433756729740335E-2</v>
      </c>
    </row>
    <row r="105" spans="1:18" x14ac:dyDescent="0.2">
      <c r="A105">
        <v>155</v>
      </c>
      <c r="B105">
        <v>22.9</v>
      </c>
      <c r="C105">
        <v>3.6</v>
      </c>
      <c r="F105">
        <v>88.8</v>
      </c>
      <c r="H105">
        <v>155</v>
      </c>
      <c r="I105">
        <f t="shared" si="42"/>
        <v>0.84999999999999964</v>
      </c>
      <c r="M105">
        <f t="shared" si="38"/>
        <v>0.82499999999999929</v>
      </c>
      <c r="O105">
        <v>155</v>
      </c>
    </row>
    <row r="106" spans="1:18" x14ac:dyDescent="0.2">
      <c r="A106">
        <v>163</v>
      </c>
      <c r="B106">
        <v>29.6</v>
      </c>
      <c r="C106">
        <v>10.199999999999999</v>
      </c>
      <c r="E106">
        <v>4.5999999999999996</v>
      </c>
      <c r="F106">
        <v>92.9</v>
      </c>
      <c r="H106">
        <v>163</v>
      </c>
      <c r="I106">
        <f t="shared" si="42"/>
        <v>0.83750000000000036</v>
      </c>
      <c r="J106">
        <f>(C106-C105)/(A106-A105)</f>
        <v>0.82499999999999996</v>
      </c>
      <c r="M106">
        <f t="shared" si="38"/>
        <v>0.51250000000000107</v>
      </c>
      <c r="O106">
        <v>163</v>
      </c>
    </row>
    <row r="107" spans="1:18" x14ac:dyDescent="0.2">
      <c r="A107">
        <v>167</v>
      </c>
      <c r="B107">
        <v>33</v>
      </c>
      <c r="C107">
        <v>14.1</v>
      </c>
      <c r="D107">
        <v>38.6</v>
      </c>
      <c r="E107">
        <v>8.1</v>
      </c>
      <c r="F107">
        <v>95.6</v>
      </c>
      <c r="H107">
        <v>167</v>
      </c>
      <c r="I107">
        <f t="shared" si="42"/>
        <v>0.84999999999999964</v>
      </c>
      <c r="J107">
        <f>(C107-C106)/(A107-A106)</f>
        <v>0.97500000000000009</v>
      </c>
      <c r="L107">
        <f>(E107-E106)/(A107-A106)</f>
        <v>0.875</v>
      </c>
      <c r="M107">
        <f t="shared" si="38"/>
        <v>0.67499999999999716</v>
      </c>
      <c r="O107">
        <v>167</v>
      </c>
    </row>
    <row r="108" spans="1:18" x14ac:dyDescent="0.2">
      <c r="A108">
        <v>168</v>
      </c>
      <c r="B108">
        <v>33.6</v>
      </c>
      <c r="C108">
        <v>15</v>
      </c>
      <c r="D108">
        <v>39.299999999999997</v>
      </c>
      <c r="E108">
        <v>9</v>
      </c>
      <c r="F108">
        <v>96.1</v>
      </c>
      <c r="H108">
        <v>168</v>
      </c>
      <c r="I108">
        <f t="shared" si="42"/>
        <v>0.60000000000000142</v>
      </c>
      <c r="J108">
        <f>(C108-C107)/(A108-A107)</f>
        <v>0.90000000000000036</v>
      </c>
      <c r="K108">
        <f>(D108-D107)/(A108-A107)</f>
        <v>0.69999999999999574</v>
      </c>
      <c r="L108">
        <f>(E108-E107)/(A108-A107)</f>
        <v>0.90000000000000036</v>
      </c>
      <c r="M108">
        <f t="shared" si="38"/>
        <v>0.5</v>
      </c>
      <c r="O108">
        <v>168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1A57A-6658-414A-A55C-1FA24A38EFC6}">
  <dimension ref="A1:Q137"/>
  <sheetViews>
    <sheetView topLeftCell="A102" workbookViewId="0">
      <selection activeCell="L19" sqref="L19"/>
    </sheetView>
  </sheetViews>
  <sheetFormatPr baseColWidth="10" defaultRowHeight="16" x14ac:dyDescent="0.2"/>
  <sheetData>
    <row r="1" spans="1:17" x14ac:dyDescent="0.2">
      <c r="A1" s="10" t="s">
        <v>473</v>
      </c>
      <c r="I1" s="10" t="s">
        <v>474</v>
      </c>
      <c r="Q1" s="10"/>
    </row>
    <row r="2" spans="1:17" x14ac:dyDescent="0.2">
      <c r="A2" s="14" t="s">
        <v>322</v>
      </c>
      <c r="B2" s="14" t="s">
        <v>168</v>
      </c>
      <c r="C2" s="14" t="s">
        <v>169</v>
      </c>
      <c r="D2" s="14" t="s">
        <v>170</v>
      </c>
      <c r="E2" s="14" t="s">
        <v>171</v>
      </c>
      <c r="F2" s="14" t="s">
        <v>172</v>
      </c>
      <c r="G2" s="14" t="s">
        <v>323</v>
      </c>
      <c r="I2" s="10" t="s">
        <v>322</v>
      </c>
      <c r="J2" s="10" t="s">
        <v>168</v>
      </c>
      <c r="K2" s="10" t="s">
        <v>169</v>
      </c>
      <c r="L2" s="10" t="s">
        <v>327</v>
      </c>
      <c r="M2" s="10" t="s">
        <v>6</v>
      </c>
    </row>
    <row r="3" spans="1:17" x14ac:dyDescent="0.2">
      <c r="A3" s="8" t="s">
        <v>174</v>
      </c>
      <c r="B3" s="9">
        <v>2000000</v>
      </c>
      <c r="C3" s="9">
        <v>530000</v>
      </c>
      <c r="D3" s="8">
        <v>3.8</v>
      </c>
      <c r="E3" s="8">
        <v>1</v>
      </c>
      <c r="F3" s="8" t="s">
        <v>324</v>
      </c>
      <c r="G3" s="8">
        <v>0</v>
      </c>
      <c r="I3" t="s">
        <v>469</v>
      </c>
      <c r="J3">
        <v>89000</v>
      </c>
      <c r="K3">
        <v>86967000</v>
      </c>
      <c r="L3">
        <v>1.023377E-3</v>
      </c>
      <c r="M3">
        <v>1</v>
      </c>
    </row>
    <row r="4" spans="1:17" x14ac:dyDescent="0.2">
      <c r="A4" s="8" t="s">
        <v>175</v>
      </c>
      <c r="B4" s="9">
        <v>5440000</v>
      </c>
      <c r="C4" s="9">
        <v>3050000</v>
      </c>
      <c r="D4" s="8">
        <v>1.8</v>
      </c>
      <c r="E4" s="8">
        <v>2</v>
      </c>
      <c r="F4" s="8" t="s">
        <v>324</v>
      </c>
      <c r="G4" s="8">
        <v>0</v>
      </c>
      <c r="I4" t="s">
        <v>470</v>
      </c>
      <c r="J4">
        <v>82000</v>
      </c>
      <c r="K4">
        <v>85516500</v>
      </c>
      <c r="L4">
        <v>9.5887900000000005E-4</v>
      </c>
      <c r="M4">
        <v>1</v>
      </c>
    </row>
    <row r="5" spans="1:17" x14ac:dyDescent="0.2">
      <c r="A5" s="8" t="s">
        <v>176</v>
      </c>
      <c r="B5" s="9">
        <v>5620000</v>
      </c>
      <c r="C5" s="9">
        <v>3160000</v>
      </c>
      <c r="D5" s="8">
        <v>1.8</v>
      </c>
      <c r="E5" s="8">
        <v>3</v>
      </c>
      <c r="F5" s="8" t="s">
        <v>324</v>
      </c>
      <c r="G5" s="8">
        <v>0</v>
      </c>
      <c r="I5" t="s">
        <v>471</v>
      </c>
      <c r="J5">
        <v>73000</v>
      </c>
      <c r="K5">
        <v>89971000</v>
      </c>
      <c r="L5">
        <v>8.11373E-4</v>
      </c>
      <c r="M5">
        <v>1</v>
      </c>
    </row>
    <row r="6" spans="1:17" x14ac:dyDescent="0.2">
      <c r="A6" s="8" t="s">
        <v>177</v>
      </c>
      <c r="B6" s="9">
        <v>7580000</v>
      </c>
      <c r="C6" s="9">
        <v>1270000</v>
      </c>
      <c r="D6" s="8">
        <v>6</v>
      </c>
      <c r="E6" s="8">
        <v>1</v>
      </c>
      <c r="F6" s="8" t="s">
        <v>1</v>
      </c>
      <c r="G6" s="8">
        <v>3</v>
      </c>
      <c r="I6" t="s">
        <v>469</v>
      </c>
      <c r="J6">
        <v>179500</v>
      </c>
      <c r="K6">
        <v>39324500</v>
      </c>
      <c r="L6">
        <v>4.564584E-3</v>
      </c>
      <c r="M6">
        <v>2</v>
      </c>
    </row>
    <row r="7" spans="1:17" x14ac:dyDescent="0.2">
      <c r="A7" s="8" t="s">
        <v>178</v>
      </c>
      <c r="B7" s="9">
        <v>2360000</v>
      </c>
      <c r="C7" s="9">
        <v>582000</v>
      </c>
      <c r="D7" s="8">
        <v>4</v>
      </c>
      <c r="E7" s="8">
        <v>1</v>
      </c>
      <c r="F7" s="8" t="s">
        <v>2</v>
      </c>
      <c r="G7" s="8">
        <v>3</v>
      </c>
      <c r="I7" t="s">
        <v>470</v>
      </c>
      <c r="J7">
        <v>146500</v>
      </c>
      <c r="K7">
        <v>35644500</v>
      </c>
      <c r="L7">
        <v>4.1100310000000001E-3</v>
      </c>
      <c r="M7">
        <v>2</v>
      </c>
    </row>
    <row r="8" spans="1:17" x14ac:dyDescent="0.2">
      <c r="A8" s="8" t="s">
        <v>179</v>
      </c>
      <c r="B8" s="9">
        <v>1160000</v>
      </c>
      <c r="C8" s="9">
        <v>722000</v>
      </c>
      <c r="D8" s="8">
        <v>1.6</v>
      </c>
      <c r="E8" s="8">
        <v>1</v>
      </c>
      <c r="F8" s="8" t="s">
        <v>3</v>
      </c>
      <c r="G8" s="8">
        <v>3</v>
      </c>
      <c r="I8" t="s">
        <v>471</v>
      </c>
      <c r="J8">
        <v>125500</v>
      </c>
      <c r="K8">
        <v>39948000</v>
      </c>
      <c r="L8">
        <v>3.1415840000000002E-3</v>
      </c>
      <c r="M8">
        <v>2</v>
      </c>
    </row>
    <row r="9" spans="1:17" x14ac:dyDescent="0.2">
      <c r="A9" s="8" t="s">
        <v>180</v>
      </c>
      <c r="B9" s="9">
        <v>6660000</v>
      </c>
      <c r="C9" s="9">
        <v>1590000</v>
      </c>
      <c r="D9" s="8">
        <v>4.2</v>
      </c>
      <c r="E9" s="8">
        <v>1</v>
      </c>
      <c r="F9" s="8" t="s">
        <v>4</v>
      </c>
      <c r="G9" s="8">
        <v>3</v>
      </c>
      <c r="I9" t="s">
        <v>469</v>
      </c>
      <c r="J9">
        <v>24000</v>
      </c>
      <c r="K9">
        <v>56018000</v>
      </c>
      <c r="L9">
        <v>4.28434E-4</v>
      </c>
      <c r="M9">
        <v>3</v>
      </c>
    </row>
    <row r="10" spans="1:17" x14ac:dyDescent="0.2">
      <c r="A10" s="8" t="s">
        <v>181</v>
      </c>
      <c r="B10" s="9">
        <v>3180000</v>
      </c>
      <c r="C10" s="9">
        <v>697000</v>
      </c>
      <c r="D10" s="8">
        <v>4.5999999999999996</v>
      </c>
      <c r="E10" s="8">
        <v>1</v>
      </c>
      <c r="F10" s="8" t="s">
        <v>5</v>
      </c>
      <c r="G10" s="8">
        <v>3</v>
      </c>
      <c r="I10" t="s">
        <v>470</v>
      </c>
      <c r="J10">
        <v>28500</v>
      </c>
      <c r="K10">
        <v>60302000</v>
      </c>
      <c r="L10">
        <v>4.72621E-4</v>
      </c>
      <c r="M10">
        <v>3</v>
      </c>
    </row>
    <row r="11" spans="1:17" x14ac:dyDescent="0.2">
      <c r="A11" s="8" t="s">
        <v>182</v>
      </c>
      <c r="B11" s="9">
        <v>37700</v>
      </c>
      <c r="C11" s="9">
        <v>23300</v>
      </c>
      <c r="D11" s="8">
        <v>1.6</v>
      </c>
      <c r="E11" s="8">
        <v>2</v>
      </c>
      <c r="F11" s="8" t="s">
        <v>1</v>
      </c>
      <c r="G11" s="8">
        <v>3</v>
      </c>
      <c r="I11" s="13" t="s">
        <v>471</v>
      </c>
      <c r="J11">
        <v>17500</v>
      </c>
      <c r="K11">
        <v>58725000</v>
      </c>
      <c r="L11">
        <v>2.9799900000000002E-4</v>
      </c>
      <c r="M11">
        <v>3</v>
      </c>
    </row>
    <row r="12" spans="1:17" x14ac:dyDescent="0.2">
      <c r="A12" s="8" t="s">
        <v>183</v>
      </c>
      <c r="B12" s="9">
        <v>227000</v>
      </c>
      <c r="C12" s="9">
        <v>22200</v>
      </c>
      <c r="D12" s="8">
        <v>10.199999999999999</v>
      </c>
      <c r="E12" s="8">
        <v>2</v>
      </c>
      <c r="F12" s="8" t="s">
        <v>2</v>
      </c>
      <c r="G12" s="8">
        <v>3</v>
      </c>
      <c r="I12" t="s">
        <v>469</v>
      </c>
      <c r="J12">
        <v>104000</v>
      </c>
      <c r="K12">
        <v>29826000</v>
      </c>
      <c r="L12">
        <v>3.4868910000000002E-3</v>
      </c>
      <c r="M12">
        <v>4</v>
      </c>
    </row>
    <row r="13" spans="1:17" x14ac:dyDescent="0.2">
      <c r="A13" s="8" t="s">
        <v>184</v>
      </c>
      <c r="B13" s="9">
        <v>502000</v>
      </c>
      <c r="C13" s="9">
        <v>968000</v>
      </c>
      <c r="D13" s="8">
        <v>0.5</v>
      </c>
      <c r="E13" s="8">
        <v>2</v>
      </c>
      <c r="F13" s="8" t="s">
        <v>3</v>
      </c>
      <c r="G13" s="8">
        <v>3</v>
      </c>
      <c r="I13" t="s">
        <v>470</v>
      </c>
      <c r="J13">
        <v>110500</v>
      </c>
      <c r="K13">
        <v>32639000</v>
      </c>
      <c r="L13">
        <v>3.3855199999999999E-3</v>
      </c>
      <c r="M13">
        <v>4</v>
      </c>
    </row>
    <row r="14" spans="1:17" x14ac:dyDescent="0.2">
      <c r="A14" s="8" t="s">
        <v>185</v>
      </c>
      <c r="B14" s="9">
        <v>357000</v>
      </c>
      <c r="C14" s="9">
        <v>596000</v>
      </c>
      <c r="D14" s="8">
        <v>0.6</v>
      </c>
      <c r="E14" s="8">
        <v>2</v>
      </c>
      <c r="F14" s="8" t="s">
        <v>4</v>
      </c>
      <c r="G14" s="8">
        <v>3</v>
      </c>
      <c r="I14" s="13" t="s">
        <v>471</v>
      </c>
      <c r="J14">
        <v>68500</v>
      </c>
      <c r="K14">
        <v>30366500</v>
      </c>
      <c r="L14">
        <v>2.2557749999999998E-3</v>
      </c>
      <c r="M14">
        <v>4</v>
      </c>
    </row>
    <row r="15" spans="1:17" x14ac:dyDescent="0.2">
      <c r="A15" s="8" t="s">
        <v>186</v>
      </c>
      <c r="B15" s="9">
        <v>1210000</v>
      </c>
      <c r="C15" s="9">
        <v>1200000</v>
      </c>
      <c r="D15" s="8">
        <v>1</v>
      </c>
      <c r="E15" s="8">
        <v>2</v>
      </c>
      <c r="F15" s="8" t="s">
        <v>5</v>
      </c>
      <c r="G15" s="8">
        <v>3</v>
      </c>
      <c r="I15" t="s">
        <v>469</v>
      </c>
      <c r="J15">
        <v>83000</v>
      </c>
      <c r="K15">
        <v>42595000</v>
      </c>
      <c r="L15">
        <v>1.948586E-3</v>
      </c>
      <c r="M15">
        <v>5</v>
      </c>
    </row>
    <row r="16" spans="1:17" x14ac:dyDescent="0.2">
      <c r="A16" s="8" t="s">
        <v>187</v>
      </c>
      <c r="B16" s="9">
        <v>102000</v>
      </c>
      <c r="C16" s="9">
        <v>498000</v>
      </c>
      <c r="D16" s="8">
        <v>0.2</v>
      </c>
      <c r="E16" s="8">
        <v>3</v>
      </c>
      <c r="F16" s="8" t="s">
        <v>1</v>
      </c>
      <c r="G16" s="8">
        <v>3</v>
      </c>
      <c r="I16" t="s">
        <v>470</v>
      </c>
      <c r="J16">
        <v>69500</v>
      </c>
      <c r="K16">
        <v>32875500</v>
      </c>
      <c r="L16">
        <v>2.1140360000000001E-3</v>
      </c>
      <c r="M16">
        <v>5</v>
      </c>
    </row>
    <row r="17" spans="1:13" x14ac:dyDescent="0.2">
      <c r="A17" s="8" t="s">
        <v>188</v>
      </c>
      <c r="B17" s="9">
        <v>96900</v>
      </c>
      <c r="C17" s="9">
        <v>18600</v>
      </c>
      <c r="D17" s="8">
        <v>5.2</v>
      </c>
      <c r="E17" s="8">
        <v>3</v>
      </c>
      <c r="F17" s="8" t="s">
        <v>2</v>
      </c>
      <c r="G17" s="8">
        <v>3</v>
      </c>
      <c r="I17" t="s">
        <v>471</v>
      </c>
      <c r="J17">
        <v>74500</v>
      </c>
      <c r="K17">
        <v>32221500</v>
      </c>
      <c r="L17">
        <v>2.3121209999999999E-3</v>
      </c>
      <c r="M17">
        <v>5</v>
      </c>
    </row>
    <row r="18" spans="1:13" x14ac:dyDescent="0.2">
      <c r="A18" s="8" t="s">
        <v>189</v>
      </c>
      <c r="B18" s="9">
        <v>300000</v>
      </c>
      <c r="C18" s="9">
        <v>491000</v>
      </c>
      <c r="D18" s="8">
        <v>0.6</v>
      </c>
      <c r="E18" s="8">
        <v>3</v>
      </c>
      <c r="F18" s="8" t="s">
        <v>3</v>
      </c>
      <c r="G18" s="8">
        <v>3</v>
      </c>
      <c r="I18" t="s">
        <v>469</v>
      </c>
      <c r="J18">
        <v>307000</v>
      </c>
      <c r="K18">
        <v>49085500</v>
      </c>
      <c r="L18">
        <v>6.2543929999999996E-3</v>
      </c>
      <c r="M18">
        <v>6</v>
      </c>
    </row>
    <row r="19" spans="1:13" x14ac:dyDescent="0.2">
      <c r="A19" s="8" t="s">
        <v>190</v>
      </c>
      <c r="B19" s="9">
        <v>161000</v>
      </c>
      <c r="C19" s="9">
        <v>2850</v>
      </c>
      <c r="D19" s="8">
        <v>56.4</v>
      </c>
      <c r="E19" s="8">
        <v>3</v>
      </c>
      <c r="F19" s="8" t="s">
        <v>4</v>
      </c>
      <c r="G19" s="8">
        <v>3</v>
      </c>
      <c r="I19" t="s">
        <v>470</v>
      </c>
      <c r="J19">
        <v>195500</v>
      </c>
      <c r="K19">
        <v>49604000</v>
      </c>
      <c r="L19">
        <v>3.9412140000000002E-3</v>
      </c>
      <c r="M19">
        <v>6</v>
      </c>
    </row>
    <row r="20" spans="1:13" x14ac:dyDescent="0.2">
      <c r="A20" s="8" t="s">
        <v>191</v>
      </c>
      <c r="B20" s="9">
        <v>105000</v>
      </c>
      <c r="C20" s="9">
        <v>20500</v>
      </c>
      <c r="D20" s="8">
        <v>5.0999999999999996</v>
      </c>
      <c r="E20" s="8">
        <v>3</v>
      </c>
      <c r="F20" s="8" t="s">
        <v>5</v>
      </c>
      <c r="G20" s="8">
        <v>3</v>
      </c>
      <c r="I20" t="s">
        <v>471</v>
      </c>
      <c r="J20">
        <v>288500</v>
      </c>
      <c r="K20">
        <v>47833000</v>
      </c>
      <c r="L20">
        <v>6.0314009999999996E-3</v>
      </c>
      <c r="M20">
        <v>6</v>
      </c>
    </row>
    <row r="21" spans="1:13" x14ac:dyDescent="0.2">
      <c r="A21" s="8" t="s">
        <v>192</v>
      </c>
      <c r="B21" s="9">
        <v>4680000</v>
      </c>
      <c r="C21" s="9">
        <v>1050000</v>
      </c>
      <c r="D21" s="8">
        <v>4.4000000000000004</v>
      </c>
      <c r="E21" s="8">
        <v>1</v>
      </c>
      <c r="F21" s="8" t="s">
        <v>1</v>
      </c>
      <c r="G21" s="8">
        <v>6</v>
      </c>
      <c r="I21" t="s">
        <v>469</v>
      </c>
      <c r="J21">
        <v>165000</v>
      </c>
      <c r="K21">
        <v>34948500</v>
      </c>
      <c r="L21">
        <v>4.721233E-3</v>
      </c>
      <c r="M21">
        <v>7</v>
      </c>
    </row>
    <row r="22" spans="1:13" x14ac:dyDescent="0.2">
      <c r="A22" s="8" t="s">
        <v>193</v>
      </c>
      <c r="B22" s="9">
        <v>452000</v>
      </c>
      <c r="C22" s="9">
        <v>106000</v>
      </c>
      <c r="D22" s="8">
        <v>4.3</v>
      </c>
      <c r="E22" s="8">
        <v>1</v>
      </c>
      <c r="F22" s="8" t="s">
        <v>2</v>
      </c>
      <c r="G22" s="8">
        <v>6</v>
      </c>
      <c r="I22" t="s">
        <v>470</v>
      </c>
      <c r="J22">
        <v>134000</v>
      </c>
      <c r="K22">
        <v>35131000</v>
      </c>
      <c r="L22">
        <v>3.8142950000000001E-3</v>
      </c>
      <c r="M22">
        <v>7</v>
      </c>
    </row>
    <row r="23" spans="1:13" x14ac:dyDescent="0.2">
      <c r="A23" s="8" t="s">
        <v>194</v>
      </c>
      <c r="B23" s="9">
        <v>1090000</v>
      </c>
      <c r="C23" s="9">
        <v>449000</v>
      </c>
      <c r="D23" s="8">
        <v>2.4</v>
      </c>
      <c r="E23" s="8">
        <v>1</v>
      </c>
      <c r="F23" s="8" t="s">
        <v>3</v>
      </c>
      <c r="G23" s="8">
        <v>6</v>
      </c>
      <c r="I23" t="s">
        <v>471</v>
      </c>
      <c r="J23">
        <v>126500</v>
      </c>
      <c r="K23">
        <v>35703500</v>
      </c>
      <c r="L23">
        <v>3.5430700000000002E-3</v>
      </c>
      <c r="M23">
        <v>7</v>
      </c>
    </row>
    <row r="24" spans="1:13" x14ac:dyDescent="0.2">
      <c r="A24" s="8" t="s">
        <v>195</v>
      </c>
      <c r="B24" s="9">
        <v>9110000</v>
      </c>
      <c r="C24" s="9">
        <v>937000</v>
      </c>
      <c r="D24" s="8">
        <v>9.6999999999999993</v>
      </c>
      <c r="E24" s="8">
        <v>1</v>
      </c>
      <c r="F24" s="8" t="s">
        <v>4</v>
      </c>
      <c r="G24" s="8">
        <v>6</v>
      </c>
      <c r="I24" t="s">
        <v>469</v>
      </c>
      <c r="J24">
        <v>102500</v>
      </c>
      <c r="K24">
        <v>32843000</v>
      </c>
      <c r="L24">
        <v>3.1209089999999998E-3</v>
      </c>
      <c r="M24">
        <v>8</v>
      </c>
    </row>
    <row r="25" spans="1:13" x14ac:dyDescent="0.2">
      <c r="A25" s="8" t="s">
        <v>196</v>
      </c>
      <c r="B25" s="9">
        <v>7220000</v>
      </c>
      <c r="C25" s="9">
        <v>846000</v>
      </c>
      <c r="D25" s="8">
        <v>8.5</v>
      </c>
      <c r="E25" s="8">
        <v>1</v>
      </c>
      <c r="F25" s="8" t="s">
        <v>5</v>
      </c>
      <c r="G25" s="8">
        <v>6</v>
      </c>
      <c r="I25" t="s">
        <v>470</v>
      </c>
      <c r="J25">
        <v>70500</v>
      </c>
      <c r="K25">
        <v>34744000</v>
      </c>
      <c r="L25">
        <v>2.0291269999999999E-3</v>
      </c>
      <c r="M25">
        <v>8</v>
      </c>
    </row>
    <row r="26" spans="1:13" x14ac:dyDescent="0.2">
      <c r="A26" s="8" t="s">
        <v>197</v>
      </c>
      <c r="B26" s="9">
        <v>200000</v>
      </c>
      <c r="C26" s="9">
        <v>27500</v>
      </c>
      <c r="D26" s="8">
        <v>7.3</v>
      </c>
      <c r="E26" s="8">
        <v>2</v>
      </c>
      <c r="F26" s="8" t="s">
        <v>1</v>
      </c>
      <c r="G26" s="8">
        <v>6</v>
      </c>
      <c r="I26" t="s">
        <v>471</v>
      </c>
      <c r="J26">
        <v>90500</v>
      </c>
      <c r="K26">
        <v>30306000</v>
      </c>
      <c r="L26">
        <v>2.9862069999999998E-3</v>
      </c>
      <c r="M26">
        <v>8</v>
      </c>
    </row>
    <row r="27" spans="1:13" x14ac:dyDescent="0.2">
      <c r="A27" s="8" t="s">
        <v>198</v>
      </c>
      <c r="B27" s="9">
        <v>1010000</v>
      </c>
      <c r="C27" s="9">
        <v>1300000</v>
      </c>
      <c r="D27" s="8">
        <v>0.8</v>
      </c>
      <c r="E27" s="8">
        <v>2</v>
      </c>
      <c r="F27" s="8" t="s">
        <v>2</v>
      </c>
      <c r="G27" s="8">
        <v>6</v>
      </c>
      <c r="I27" t="s">
        <v>469</v>
      </c>
      <c r="J27">
        <v>189500</v>
      </c>
      <c r="K27">
        <v>38968000</v>
      </c>
      <c r="L27">
        <v>4.862964E-3</v>
      </c>
      <c r="M27">
        <v>9</v>
      </c>
    </row>
    <row r="28" spans="1:13" x14ac:dyDescent="0.2">
      <c r="A28" s="8" t="s">
        <v>199</v>
      </c>
      <c r="B28" s="9">
        <v>838000</v>
      </c>
      <c r="C28" s="9">
        <v>1500000</v>
      </c>
      <c r="D28" s="8">
        <v>0.6</v>
      </c>
      <c r="E28" s="8">
        <v>2</v>
      </c>
      <c r="F28" s="8" t="s">
        <v>3</v>
      </c>
      <c r="G28" s="8">
        <v>6</v>
      </c>
      <c r="I28" t="s">
        <v>470</v>
      </c>
      <c r="J28">
        <v>175000</v>
      </c>
      <c r="K28">
        <v>38212500</v>
      </c>
      <c r="L28">
        <v>4.5796530000000004E-3</v>
      </c>
      <c r="M28">
        <v>9</v>
      </c>
    </row>
    <row r="29" spans="1:13" x14ac:dyDescent="0.2">
      <c r="A29" s="8" t="s">
        <v>200</v>
      </c>
      <c r="B29" s="9">
        <v>823000</v>
      </c>
      <c r="C29" s="9">
        <v>1230000</v>
      </c>
      <c r="D29" s="8">
        <v>0.7</v>
      </c>
      <c r="E29" s="8">
        <v>2</v>
      </c>
      <c r="F29" s="8" t="s">
        <v>4</v>
      </c>
      <c r="G29" s="8">
        <v>6</v>
      </c>
      <c r="I29" t="s">
        <v>471</v>
      </c>
      <c r="J29">
        <v>154500</v>
      </c>
      <c r="K29">
        <v>36054000</v>
      </c>
      <c r="L29">
        <v>4.2852389999999997E-3</v>
      </c>
      <c r="M29">
        <v>9</v>
      </c>
    </row>
    <row r="30" spans="1:13" x14ac:dyDescent="0.2">
      <c r="A30" s="8" t="s">
        <v>201</v>
      </c>
      <c r="B30" s="9">
        <v>7690000</v>
      </c>
      <c r="C30" s="9">
        <v>2010000</v>
      </c>
      <c r="D30" s="8">
        <v>3.8</v>
      </c>
      <c r="E30" s="8">
        <v>2</v>
      </c>
      <c r="F30" s="8" t="s">
        <v>5</v>
      </c>
      <c r="G30" s="8">
        <v>6</v>
      </c>
      <c r="I30" t="s">
        <v>469</v>
      </c>
      <c r="J30">
        <v>611000</v>
      </c>
      <c r="K30">
        <v>42677000</v>
      </c>
      <c r="L30">
        <v>1.4316845E-2</v>
      </c>
      <c r="M30">
        <v>10</v>
      </c>
    </row>
    <row r="31" spans="1:13" x14ac:dyDescent="0.2">
      <c r="A31" s="8" t="s">
        <v>202</v>
      </c>
      <c r="B31" s="9">
        <v>131000</v>
      </c>
      <c r="C31" s="9">
        <v>935000</v>
      </c>
      <c r="D31" s="8">
        <v>0.1</v>
      </c>
      <c r="E31" s="8">
        <v>3</v>
      </c>
      <c r="F31" s="8" t="s">
        <v>1</v>
      </c>
      <c r="G31" s="8">
        <v>6</v>
      </c>
      <c r="I31" t="s">
        <v>470</v>
      </c>
      <c r="J31">
        <v>737000</v>
      </c>
      <c r="K31">
        <v>43280000</v>
      </c>
      <c r="L31">
        <v>1.7028650999999999E-2</v>
      </c>
      <c r="M31">
        <v>10</v>
      </c>
    </row>
    <row r="32" spans="1:13" x14ac:dyDescent="0.2">
      <c r="A32" s="8" t="s">
        <v>203</v>
      </c>
      <c r="B32" s="9">
        <v>586000</v>
      </c>
      <c r="C32" s="9">
        <v>786000</v>
      </c>
      <c r="D32" s="8">
        <v>0.7</v>
      </c>
      <c r="E32" s="8">
        <v>3</v>
      </c>
      <c r="F32" s="8" t="s">
        <v>2</v>
      </c>
      <c r="G32" s="8">
        <v>6</v>
      </c>
      <c r="I32" t="s">
        <v>471</v>
      </c>
      <c r="J32">
        <v>1055500</v>
      </c>
      <c r="K32">
        <v>44096000</v>
      </c>
      <c r="L32">
        <v>2.3936411000000001E-2</v>
      </c>
      <c r="M32">
        <v>10</v>
      </c>
    </row>
    <row r="33" spans="1:13" x14ac:dyDescent="0.2">
      <c r="A33" s="8" t="s">
        <v>204</v>
      </c>
      <c r="B33" s="9">
        <v>417000</v>
      </c>
      <c r="C33" s="9">
        <v>939000</v>
      </c>
      <c r="D33" s="8">
        <v>0.4</v>
      </c>
      <c r="E33" s="8">
        <v>3</v>
      </c>
      <c r="F33" s="8" t="s">
        <v>3</v>
      </c>
      <c r="G33" s="8">
        <v>6</v>
      </c>
      <c r="I33" t="s">
        <v>469</v>
      </c>
      <c r="J33">
        <v>348000</v>
      </c>
      <c r="K33">
        <v>31964000</v>
      </c>
      <c r="L33">
        <v>1.0887248E-2</v>
      </c>
      <c r="M33">
        <v>11</v>
      </c>
    </row>
    <row r="34" spans="1:13" x14ac:dyDescent="0.2">
      <c r="A34" s="8" t="s">
        <v>205</v>
      </c>
      <c r="B34" s="9">
        <v>2400000</v>
      </c>
      <c r="C34" s="9">
        <v>486000</v>
      </c>
      <c r="D34" s="8">
        <v>4.9000000000000004</v>
      </c>
      <c r="E34" s="8">
        <v>3</v>
      </c>
      <c r="F34" s="8" t="s">
        <v>4</v>
      </c>
      <c r="G34" s="8">
        <v>6</v>
      </c>
      <c r="I34" t="s">
        <v>470</v>
      </c>
      <c r="J34">
        <v>228000</v>
      </c>
      <c r="K34">
        <v>28089000</v>
      </c>
      <c r="L34">
        <v>8.1170559999999992E-3</v>
      </c>
      <c r="M34">
        <v>11</v>
      </c>
    </row>
    <row r="35" spans="1:13" x14ac:dyDescent="0.2">
      <c r="A35" s="8" t="s">
        <v>206</v>
      </c>
      <c r="B35" s="9">
        <v>1130000</v>
      </c>
      <c r="C35" s="9">
        <v>405000</v>
      </c>
      <c r="D35" s="8">
        <v>2.8</v>
      </c>
      <c r="E35" s="8">
        <v>3</v>
      </c>
      <c r="F35" s="8" t="s">
        <v>5</v>
      </c>
      <c r="G35" s="8">
        <v>6</v>
      </c>
      <c r="I35" t="s">
        <v>471</v>
      </c>
      <c r="J35">
        <v>284000</v>
      </c>
      <c r="K35">
        <v>28796500</v>
      </c>
      <c r="L35">
        <v>9.8623099999999991E-3</v>
      </c>
      <c r="M35">
        <v>11</v>
      </c>
    </row>
    <row r="36" spans="1:13" x14ac:dyDescent="0.2">
      <c r="A36" s="8" t="s">
        <v>207</v>
      </c>
      <c r="B36" s="9">
        <v>7350000</v>
      </c>
      <c r="C36" s="9">
        <v>746000</v>
      </c>
      <c r="D36" s="8">
        <v>9.9</v>
      </c>
      <c r="E36" s="8">
        <v>1</v>
      </c>
      <c r="F36" s="8" t="s">
        <v>1</v>
      </c>
      <c r="G36" s="8">
        <v>9</v>
      </c>
      <c r="I36" t="s">
        <v>469</v>
      </c>
      <c r="J36">
        <v>273500</v>
      </c>
      <c r="K36">
        <v>28485500</v>
      </c>
      <c r="L36">
        <v>9.601376E-3</v>
      </c>
      <c r="M36">
        <v>12</v>
      </c>
    </row>
    <row r="37" spans="1:13" x14ac:dyDescent="0.2">
      <c r="A37" s="8" t="s">
        <v>208</v>
      </c>
      <c r="B37" s="9">
        <v>197000</v>
      </c>
      <c r="C37" s="9">
        <v>255000</v>
      </c>
      <c r="D37" s="8">
        <v>0.8</v>
      </c>
      <c r="E37" s="8">
        <v>1</v>
      </c>
      <c r="F37" s="8" t="s">
        <v>2</v>
      </c>
      <c r="G37" s="8">
        <v>9</v>
      </c>
      <c r="I37" t="s">
        <v>470</v>
      </c>
      <c r="J37">
        <v>260500</v>
      </c>
      <c r="K37">
        <v>26555000</v>
      </c>
      <c r="L37">
        <v>9.8098290000000008E-3</v>
      </c>
      <c r="M37">
        <v>12</v>
      </c>
    </row>
    <row r="38" spans="1:13" x14ac:dyDescent="0.2">
      <c r="A38" s="8" t="s">
        <v>209</v>
      </c>
      <c r="B38" s="9">
        <v>1910000</v>
      </c>
      <c r="C38" s="9">
        <v>1960000</v>
      </c>
      <c r="D38" s="8">
        <v>1</v>
      </c>
      <c r="E38" s="8">
        <v>1</v>
      </c>
      <c r="F38" s="8" t="s">
        <v>3</v>
      </c>
      <c r="G38" s="8">
        <v>9</v>
      </c>
      <c r="I38" t="s">
        <v>471</v>
      </c>
      <c r="J38">
        <v>265500</v>
      </c>
      <c r="K38">
        <v>25920500</v>
      </c>
      <c r="L38">
        <v>1.0242858000000001E-2</v>
      </c>
      <c r="M38">
        <v>12</v>
      </c>
    </row>
    <row r="39" spans="1:13" x14ac:dyDescent="0.2">
      <c r="A39" s="8" t="s">
        <v>210</v>
      </c>
      <c r="B39" s="9">
        <v>7250000</v>
      </c>
      <c r="C39" s="9">
        <v>3750000</v>
      </c>
      <c r="D39" s="8">
        <v>1.9</v>
      </c>
      <c r="E39" s="8">
        <v>1</v>
      </c>
      <c r="F39" s="8" t="s">
        <v>4</v>
      </c>
      <c r="G39" s="8">
        <v>9</v>
      </c>
      <c r="I39" t="s">
        <v>469</v>
      </c>
      <c r="J39">
        <v>667000</v>
      </c>
      <c r="K39">
        <v>36951500</v>
      </c>
      <c r="L39">
        <v>1.8050687999999999E-2</v>
      </c>
      <c r="M39">
        <v>13</v>
      </c>
    </row>
    <row r="40" spans="1:13" x14ac:dyDescent="0.2">
      <c r="A40" s="8" t="s">
        <v>211</v>
      </c>
      <c r="B40" s="9">
        <v>4680000</v>
      </c>
      <c r="C40" s="9">
        <v>1380000</v>
      </c>
      <c r="D40" s="8">
        <v>3.4</v>
      </c>
      <c r="E40" s="8">
        <v>1</v>
      </c>
      <c r="F40" s="8" t="s">
        <v>5</v>
      </c>
      <c r="G40" s="8">
        <v>9</v>
      </c>
      <c r="I40" t="s">
        <v>470</v>
      </c>
      <c r="J40">
        <v>481000</v>
      </c>
      <c r="K40">
        <v>32616500</v>
      </c>
      <c r="L40">
        <v>1.4747137E-2</v>
      </c>
      <c r="M40">
        <v>13</v>
      </c>
    </row>
    <row r="41" spans="1:13" x14ac:dyDescent="0.2">
      <c r="A41" s="8" t="s">
        <v>212</v>
      </c>
      <c r="B41" s="9">
        <v>261000</v>
      </c>
      <c r="C41" s="9">
        <v>532000</v>
      </c>
      <c r="D41" s="8">
        <v>0.5</v>
      </c>
      <c r="E41" s="8">
        <v>2</v>
      </c>
      <c r="F41" s="8" t="s">
        <v>1</v>
      </c>
      <c r="G41" s="8">
        <v>9</v>
      </c>
      <c r="I41" t="s">
        <v>471</v>
      </c>
      <c r="J41">
        <v>376500</v>
      </c>
      <c r="K41">
        <v>29418000</v>
      </c>
      <c r="L41">
        <v>1.2798287E-2</v>
      </c>
      <c r="M41">
        <v>13</v>
      </c>
    </row>
    <row r="42" spans="1:13" x14ac:dyDescent="0.2">
      <c r="A42" s="8" t="s">
        <v>213</v>
      </c>
      <c r="B42" s="9">
        <v>647000</v>
      </c>
      <c r="C42" s="9">
        <v>1160000</v>
      </c>
      <c r="D42" s="8">
        <v>0.6</v>
      </c>
      <c r="E42" s="8">
        <v>2</v>
      </c>
      <c r="F42" s="8" t="s">
        <v>2</v>
      </c>
      <c r="G42" s="8">
        <v>9</v>
      </c>
      <c r="I42" t="s">
        <v>469</v>
      </c>
      <c r="J42">
        <v>381500</v>
      </c>
      <c r="K42">
        <v>27261000</v>
      </c>
      <c r="L42">
        <v>1.3994351E-2</v>
      </c>
      <c r="M42">
        <v>14</v>
      </c>
    </row>
    <row r="43" spans="1:13" x14ac:dyDescent="0.2">
      <c r="A43" s="8" t="s">
        <v>214</v>
      </c>
      <c r="B43" s="9">
        <v>256000</v>
      </c>
      <c r="C43" s="9">
        <v>1580000</v>
      </c>
      <c r="D43" s="8">
        <v>0.2</v>
      </c>
      <c r="E43" s="8">
        <v>2</v>
      </c>
      <c r="F43" s="8" t="s">
        <v>3</v>
      </c>
      <c r="G43" s="8">
        <v>9</v>
      </c>
      <c r="I43" t="s">
        <v>470</v>
      </c>
      <c r="J43">
        <v>259500</v>
      </c>
      <c r="K43">
        <v>23921000</v>
      </c>
      <c r="L43">
        <v>1.0848208999999999E-2</v>
      </c>
      <c r="M43">
        <v>14</v>
      </c>
    </row>
    <row r="44" spans="1:13" x14ac:dyDescent="0.2">
      <c r="A44" s="8" t="s">
        <v>215</v>
      </c>
      <c r="B44" s="9">
        <v>527000</v>
      </c>
      <c r="C44" s="9">
        <v>2000000</v>
      </c>
      <c r="D44" s="8">
        <v>0.3</v>
      </c>
      <c r="E44" s="8">
        <v>2</v>
      </c>
      <c r="F44" s="8" t="s">
        <v>4</v>
      </c>
      <c r="G44" s="8">
        <v>9</v>
      </c>
      <c r="I44" t="s">
        <v>471</v>
      </c>
      <c r="J44">
        <v>239000</v>
      </c>
      <c r="K44">
        <v>23022000</v>
      </c>
      <c r="L44">
        <v>1.0381374000000001E-2</v>
      </c>
      <c r="M44">
        <v>14</v>
      </c>
    </row>
    <row r="45" spans="1:13" x14ac:dyDescent="0.2">
      <c r="A45" s="8" t="s">
        <v>216</v>
      </c>
      <c r="B45" s="9">
        <v>3610000</v>
      </c>
      <c r="C45" s="9">
        <v>1440000</v>
      </c>
      <c r="D45" s="8">
        <v>2.5</v>
      </c>
      <c r="E45" s="8">
        <v>2</v>
      </c>
      <c r="F45" s="8" t="s">
        <v>5</v>
      </c>
      <c r="G45" s="8">
        <v>9</v>
      </c>
      <c r="I45" t="s">
        <v>469</v>
      </c>
      <c r="J45">
        <v>477000</v>
      </c>
      <c r="K45">
        <v>27331500</v>
      </c>
      <c r="L45">
        <v>1.7452390000000002E-2</v>
      </c>
      <c r="M45">
        <v>15</v>
      </c>
    </row>
    <row r="46" spans="1:13" x14ac:dyDescent="0.2">
      <c r="A46" s="8" t="s">
        <v>217</v>
      </c>
      <c r="B46" s="9">
        <v>107000</v>
      </c>
      <c r="C46" s="9">
        <v>1290000</v>
      </c>
      <c r="D46" s="8">
        <v>0.1</v>
      </c>
      <c r="E46" s="8">
        <v>3</v>
      </c>
      <c r="F46" s="8" t="s">
        <v>1</v>
      </c>
      <c r="G46" s="8">
        <v>9</v>
      </c>
      <c r="I46" t="s">
        <v>470</v>
      </c>
      <c r="J46">
        <v>453000</v>
      </c>
      <c r="K46">
        <v>25774500</v>
      </c>
      <c r="L46">
        <v>1.7575510999999999E-2</v>
      </c>
      <c r="M46">
        <v>15</v>
      </c>
    </row>
    <row r="47" spans="1:13" x14ac:dyDescent="0.2">
      <c r="A47" s="8" t="s">
        <v>218</v>
      </c>
      <c r="B47" s="9">
        <v>181000</v>
      </c>
      <c r="C47" s="9">
        <v>938000</v>
      </c>
      <c r="D47" s="8">
        <v>0.2</v>
      </c>
      <c r="E47" s="8">
        <v>3</v>
      </c>
      <c r="F47" s="8" t="s">
        <v>2</v>
      </c>
      <c r="G47" s="8">
        <v>9</v>
      </c>
      <c r="I47" t="s">
        <v>471</v>
      </c>
      <c r="J47">
        <v>326000</v>
      </c>
      <c r="K47">
        <v>23650000</v>
      </c>
      <c r="L47">
        <v>1.3784355E-2</v>
      </c>
      <c r="M47">
        <v>15</v>
      </c>
    </row>
    <row r="48" spans="1:13" x14ac:dyDescent="0.2">
      <c r="A48" s="8" t="s">
        <v>219</v>
      </c>
      <c r="B48" s="9">
        <v>349000</v>
      </c>
      <c r="C48" s="9">
        <v>1200000</v>
      </c>
      <c r="D48" s="8">
        <v>0.3</v>
      </c>
      <c r="E48" s="8">
        <v>3</v>
      </c>
      <c r="F48" s="8" t="s">
        <v>3</v>
      </c>
      <c r="G48" s="8">
        <v>9</v>
      </c>
      <c r="I48" t="s">
        <v>469</v>
      </c>
      <c r="J48">
        <v>569500</v>
      </c>
      <c r="K48">
        <v>24855500</v>
      </c>
      <c r="L48">
        <v>2.2912433999999999E-2</v>
      </c>
      <c r="M48">
        <v>16</v>
      </c>
    </row>
    <row r="49" spans="1:13" x14ac:dyDescent="0.2">
      <c r="A49" s="8" t="s">
        <v>220</v>
      </c>
      <c r="B49" s="9">
        <v>3150000</v>
      </c>
      <c r="C49" s="9">
        <v>503000</v>
      </c>
      <c r="D49" s="8">
        <v>6.3</v>
      </c>
      <c r="E49" s="8">
        <v>3</v>
      </c>
      <c r="F49" s="8" t="s">
        <v>4</v>
      </c>
      <c r="G49" s="8">
        <v>9</v>
      </c>
      <c r="I49" t="s">
        <v>470</v>
      </c>
      <c r="J49">
        <v>441500</v>
      </c>
      <c r="K49">
        <v>19703500</v>
      </c>
      <c r="L49">
        <v>2.2407186999999999E-2</v>
      </c>
      <c r="M49">
        <v>16</v>
      </c>
    </row>
    <row r="50" spans="1:13" x14ac:dyDescent="0.2">
      <c r="A50" s="8" t="s">
        <v>221</v>
      </c>
      <c r="B50" s="9">
        <v>96000</v>
      </c>
      <c r="C50" s="9">
        <v>5600</v>
      </c>
      <c r="D50" s="8">
        <v>17.100000000000001</v>
      </c>
      <c r="E50" s="8">
        <v>3</v>
      </c>
      <c r="F50" s="8" t="s">
        <v>5</v>
      </c>
      <c r="G50" s="8">
        <v>9</v>
      </c>
      <c r="I50" t="s">
        <v>471</v>
      </c>
      <c r="J50">
        <v>240000</v>
      </c>
      <c r="K50">
        <v>12996000</v>
      </c>
      <c r="L50">
        <v>1.8467220999999999E-2</v>
      </c>
      <c r="M50">
        <v>16</v>
      </c>
    </row>
    <row r="51" spans="1:13" x14ac:dyDescent="0.2">
      <c r="A51" s="8" t="s">
        <v>222</v>
      </c>
      <c r="B51" s="9">
        <v>6670000</v>
      </c>
      <c r="C51" s="9">
        <v>3560000</v>
      </c>
      <c r="D51" s="8">
        <v>1.9</v>
      </c>
      <c r="E51" s="8">
        <v>1</v>
      </c>
      <c r="F51" s="8" t="s">
        <v>1</v>
      </c>
      <c r="G51" s="8">
        <v>12</v>
      </c>
      <c r="I51" t="s">
        <v>469</v>
      </c>
      <c r="J51">
        <v>37000</v>
      </c>
      <c r="K51">
        <v>5558000</v>
      </c>
      <c r="L51">
        <v>6.6570709999999996E-3</v>
      </c>
      <c r="M51">
        <v>17</v>
      </c>
    </row>
    <row r="52" spans="1:13" x14ac:dyDescent="0.2">
      <c r="A52" s="8" t="s">
        <v>223</v>
      </c>
      <c r="B52" s="9">
        <v>5570000</v>
      </c>
      <c r="C52" s="9">
        <v>2730000</v>
      </c>
      <c r="D52" s="8">
        <v>2</v>
      </c>
      <c r="E52" s="8">
        <v>1</v>
      </c>
      <c r="F52" s="8" t="s">
        <v>2</v>
      </c>
      <c r="G52" s="8">
        <v>12</v>
      </c>
      <c r="I52" t="s">
        <v>470</v>
      </c>
      <c r="J52">
        <v>60000</v>
      </c>
      <c r="K52">
        <v>5007000</v>
      </c>
      <c r="L52">
        <v>1.1983222999999999E-2</v>
      </c>
      <c r="M52">
        <v>17</v>
      </c>
    </row>
    <row r="53" spans="1:13" x14ac:dyDescent="0.2">
      <c r="A53" s="8" t="s">
        <v>224</v>
      </c>
      <c r="B53" s="9">
        <v>7700000</v>
      </c>
      <c r="C53" s="9">
        <v>6020000</v>
      </c>
      <c r="D53" s="8">
        <v>1.3</v>
      </c>
      <c r="E53" s="8">
        <v>1</v>
      </c>
      <c r="F53" s="8" t="s">
        <v>3</v>
      </c>
      <c r="G53" s="8">
        <v>12</v>
      </c>
      <c r="I53" t="s">
        <v>471</v>
      </c>
      <c r="J53">
        <v>54500</v>
      </c>
      <c r="K53">
        <v>4925000</v>
      </c>
      <c r="L53">
        <v>1.106599E-2</v>
      </c>
      <c r="M53">
        <v>17</v>
      </c>
    </row>
    <row r="54" spans="1:13" x14ac:dyDescent="0.2">
      <c r="A54" s="8" t="s">
        <v>225</v>
      </c>
      <c r="B54" s="9">
        <v>10300000</v>
      </c>
      <c r="C54" s="9">
        <v>15800000</v>
      </c>
      <c r="D54" s="8">
        <v>0.7</v>
      </c>
      <c r="E54" s="8">
        <v>1</v>
      </c>
      <c r="F54" s="8" t="s">
        <v>4</v>
      </c>
      <c r="G54" s="8">
        <v>12</v>
      </c>
      <c r="I54" t="s">
        <v>469</v>
      </c>
      <c r="J54">
        <v>231500</v>
      </c>
      <c r="K54">
        <v>16111000</v>
      </c>
      <c r="L54">
        <v>1.4369065E-2</v>
      </c>
      <c r="M54">
        <v>17</v>
      </c>
    </row>
    <row r="55" spans="1:13" x14ac:dyDescent="0.2">
      <c r="A55" s="8" t="s">
        <v>226</v>
      </c>
      <c r="B55" s="9">
        <v>3360000</v>
      </c>
      <c r="C55" s="9">
        <v>8480000</v>
      </c>
      <c r="D55" s="8">
        <v>0.4</v>
      </c>
      <c r="E55" s="8">
        <v>1</v>
      </c>
      <c r="F55" s="8" t="s">
        <v>5</v>
      </c>
      <c r="G55" s="8">
        <v>12</v>
      </c>
      <c r="I55" t="s">
        <v>470</v>
      </c>
      <c r="J55">
        <v>298000</v>
      </c>
      <c r="K55">
        <v>18302500</v>
      </c>
      <c r="L55">
        <v>1.6281929000000001E-2</v>
      </c>
      <c r="M55">
        <v>17</v>
      </c>
    </row>
    <row r="56" spans="1:13" x14ac:dyDescent="0.2">
      <c r="A56" s="8" t="s">
        <v>227</v>
      </c>
      <c r="B56" s="9">
        <v>180000</v>
      </c>
      <c r="C56" s="9">
        <v>1290000</v>
      </c>
      <c r="D56" s="8">
        <v>0.1</v>
      </c>
      <c r="E56" s="8">
        <v>2</v>
      </c>
      <c r="F56" s="8" t="s">
        <v>1</v>
      </c>
      <c r="G56" s="8">
        <v>12</v>
      </c>
      <c r="I56" t="s">
        <v>471</v>
      </c>
      <c r="J56">
        <v>123500</v>
      </c>
      <c r="K56">
        <v>14376500</v>
      </c>
      <c r="L56">
        <v>8.5904080000000008E-3</v>
      </c>
      <c r="M56">
        <v>17</v>
      </c>
    </row>
    <row r="57" spans="1:13" x14ac:dyDescent="0.2">
      <c r="A57" s="8" t="s">
        <v>228</v>
      </c>
      <c r="B57" s="9">
        <v>185000</v>
      </c>
      <c r="C57" s="9">
        <v>832000</v>
      </c>
      <c r="D57" s="8">
        <v>0.2</v>
      </c>
      <c r="E57" s="8">
        <v>2</v>
      </c>
      <c r="F57" s="8" t="s">
        <v>2</v>
      </c>
      <c r="G57" s="8">
        <v>12</v>
      </c>
      <c r="I57" t="s">
        <v>469</v>
      </c>
      <c r="J57">
        <v>1165000</v>
      </c>
      <c r="K57">
        <v>26096000</v>
      </c>
      <c r="L57">
        <v>4.4642857000000001E-2</v>
      </c>
      <c r="M57">
        <v>19</v>
      </c>
    </row>
    <row r="58" spans="1:13" x14ac:dyDescent="0.2">
      <c r="A58" s="8" t="s">
        <v>229</v>
      </c>
      <c r="B58" s="9">
        <v>135000</v>
      </c>
      <c r="C58" s="9">
        <v>1690000</v>
      </c>
      <c r="D58" s="8">
        <v>0.1</v>
      </c>
      <c r="E58" s="8">
        <v>2</v>
      </c>
      <c r="F58" s="8" t="s">
        <v>3</v>
      </c>
      <c r="G58" s="8">
        <v>12</v>
      </c>
      <c r="I58" t="s">
        <v>470</v>
      </c>
      <c r="J58">
        <v>1160000</v>
      </c>
      <c r="K58">
        <v>30546000</v>
      </c>
      <c r="L58">
        <v>3.7975512000000003E-2</v>
      </c>
      <c r="M58">
        <v>19</v>
      </c>
    </row>
    <row r="59" spans="1:13" x14ac:dyDescent="0.2">
      <c r="A59" s="8" t="s">
        <v>230</v>
      </c>
      <c r="B59" s="9">
        <v>86000</v>
      </c>
      <c r="C59" s="9">
        <v>3220</v>
      </c>
      <c r="D59" s="8">
        <v>26.7</v>
      </c>
      <c r="E59" s="8">
        <v>2</v>
      </c>
      <c r="F59" s="8" t="s">
        <v>4</v>
      </c>
      <c r="G59" s="8">
        <v>12</v>
      </c>
      <c r="I59" t="s">
        <v>471</v>
      </c>
      <c r="J59">
        <v>974000</v>
      </c>
      <c r="K59">
        <v>30144500</v>
      </c>
      <c r="L59">
        <v>3.2311035000000002E-2</v>
      </c>
      <c r="M59">
        <v>19</v>
      </c>
    </row>
    <row r="60" spans="1:13" x14ac:dyDescent="0.2">
      <c r="A60" s="8" t="s">
        <v>231</v>
      </c>
      <c r="B60" s="9">
        <v>2280000</v>
      </c>
      <c r="C60" s="9">
        <v>14500000</v>
      </c>
      <c r="D60" s="8">
        <v>0.2</v>
      </c>
      <c r="E60" s="8">
        <v>2</v>
      </c>
      <c r="F60" s="8" t="s">
        <v>5</v>
      </c>
      <c r="G60" s="8">
        <v>12</v>
      </c>
      <c r="I60" t="s">
        <v>469</v>
      </c>
      <c r="J60">
        <v>306000</v>
      </c>
      <c r="K60">
        <v>21012000</v>
      </c>
      <c r="L60">
        <v>1.4563107E-2</v>
      </c>
      <c r="M60">
        <v>20</v>
      </c>
    </row>
    <row r="61" spans="1:13" x14ac:dyDescent="0.2">
      <c r="A61" s="8" t="s">
        <v>232</v>
      </c>
      <c r="B61" s="9">
        <v>48700</v>
      </c>
      <c r="C61" s="9">
        <v>2610000</v>
      </c>
      <c r="D61" s="8">
        <v>0</v>
      </c>
      <c r="E61" s="8">
        <v>3</v>
      </c>
      <c r="F61" s="8" t="s">
        <v>1</v>
      </c>
      <c r="G61" s="8">
        <v>12</v>
      </c>
      <c r="I61" t="s">
        <v>470</v>
      </c>
      <c r="J61">
        <v>385500</v>
      </c>
      <c r="K61">
        <v>24832500</v>
      </c>
      <c r="L61">
        <v>1.5524011000000001E-2</v>
      </c>
      <c r="M61">
        <v>20</v>
      </c>
    </row>
    <row r="62" spans="1:13" x14ac:dyDescent="0.2">
      <c r="A62" s="8" t="s">
        <v>233</v>
      </c>
      <c r="B62" s="9">
        <v>85500</v>
      </c>
      <c r="C62" s="9">
        <v>1570000</v>
      </c>
      <c r="D62" s="8">
        <v>0.1</v>
      </c>
      <c r="E62" s="8">
        <v>3</v>
      </c>
      <c r="F62" s="8" t="s">
        <v>2</v>
      </c>
      <c r="G62" s="8">
        <v>12</v>
      </c>
      <c r="I62" t="s">
        <v>471</v>
      </c>
      <c r="J62">
        <v>271000</v>
      </c>
      <c r="K62">
        <v>18963000</v>
      </c>
      <c r="L62">
        <v>1.4290987999999999E-2</v>
      </c>
      <c r="M62">
        <v>20</v>
      </c>
    </row>
    <row r="63" spans="1:13" x14ac:dyDescent="0.2">
      <c r="A63" s="8" t="s">
        <v>234</v>
      </c>
      <c r="B63" s="9">
        <v>952000</v>
      </c>
      <c r="C63" s="9">
        <v>1270000</v>
      </c>
      <c r="D63" s="8">
        <v>0.8</v>
      </c>
      <c r="E63" s="8">
        <v>3</v>
      </c>
      <c r="F63" s="8" t="s">
        <v>3</v>
      </c>
      <c r="G63" s="8">
        <v>12</v>
      </c>
      <c r="I63" t="s">
        <v>469</v>
      </c>
      <c r="J63">
        <v>210000</v>
      </c>
      <c r="K63">
        <v>15224500</v>
      </c>
      <c r="L63">
        <v>1.3793556E-2</v>
      </c>
      <c r="M63">
        <v>21</v>
      </c>
    </row>
    <row r="64" spans="1:13" x14ac:dyDescent="0.2">
      <c r="A64" s="8" t="s">
        <v>235</v>
      </c>
      <c r="B64" s="9">
        <v>829000</v>
      </c>
      <c r="C64" s="9">
        <v>2890000</v>
      </c>
      <c r="D64" s="8">
        <v>0.3</v>
      </c>
      <c r="E64" s="8">
        <v>3</v>
      </c>
      <c r="F64" s="8" t="s">
        <v>4</v>
      </c>
      <c r="G64" s="8">
        <v>12</v>
      </c>
      <c r="I64" t="s">
        <v>470</v>
      </c>
      <c r="J64">
        <v>194500</v>
      </c>
      <c r="K64">
        <v>15237000</v>
      </c>
      <c r="L64">
        <v>1.276498E-2</v>
      </c>
      <c r="M64">
        <v>21</v>
      </c>
    </row>
    <row r="65" spans="1:13" x14ac:dyDescent="0.2">
      <c r="A65" s="8" t="s">
        <v>236</v>
      </c>
      <c r="B65" s="9">
        <v>1400</v>
      </c>
      <c r="C65" s="9">
        <v>575</v>
      </c>
      <c r="D65" s="8">
        <v>2.4</v>
      </c>
      <c r="E65" s="8">
        <v>3</v>
      </c>
      <c r="F65" s="8" t="s">
        <v>5</v>
      </c>
      <c r="G65" s="8">
        <v>12</v>
      </c>
      <c r="I65" t="s">
        <v>471</v>
      </c>
      <c r="J65">
        <v>101000</v>
      </c>
      <c r="K65">
        <v>10779500</v>
      </c>
      <c r="L65">
        <v>9.3696370000000001E-3</v>
      </c>
      <c r="M65">
        <v>21</v>
      </c>
    </row>
    <row r="66" spans="1:13" x14ac:dyDescent="0.2">
      <c r="A66" s="8" t="s">
        <v>237</v>
      </c>
      <c r="B66" s="9">
        <v>5110000</v>
      </c>
      <c r="C66" s="9">
        <v>13100000</v>
      </c>
      <c r="D66" s="8">
        <v>0.4</v>
      </c>
      <c r="E66" s="8">
        <v>1</v>
      </c>
      <c r="F66" s="8" t="s">
        <v>1</v>
      </c>
      <c r="G66" s="8">
        <v>15</v>
      </c>
      <c r="I66" t="s">
        <v>469</v>
      </c>
      <c r="J66">
        <v>170500</v>
      </c>
      <c r="K66">
        <v>9800500</v>
      </c>
      <c r="L66">
        <v>1.7397072E-2</v>
      </c>
      <c r="M66">
        <v>22</v>
      </c>
    </row>
    <row r="67" spans="1:13" x14ac:dyDescent="0.2">
      <c r="A67" s="8" t="s">
        <v>238</v>
      </c>
      <c r="B67" s="9">
        <v>2250000</v>
      </c>
      <c r="C67" s="9">
        <v>7510000</v>
      </c>
      <c r="D67" s="8">
        <v>0.3</v>
      </c>
      <c r="E67" s="8">
        <v>1</v>
      </c>
      <c r="F67" s="8" t="s">
        <v>2</v>
      </c>
      <c r="G67" s="8">
        <v>15</v>
      </c>
      <c r="I67" t="s">
        <v>470</v>
      </c>
      <c r="J67">
        <v>120500</v>
      </c>
      <c r="K67">
        <v>7804500</v>
      </c>
      <c r="L67">
        <v>1.543981E-2</v>
      </c>
      <c r="M67">
        <v>22</v>
      </c>
    </row>
    <row r="68" spans="1:13" x14ac:dyDescent="0.2">
      <c r="A68" s="8" t="s">
        <v>239</v>
      </c>
      <c r="B68" s="9">
        <v>2790000</v>
      </c>
      <c r="C68" s="9">
        <v>2450000</v>
      </c>
      <c r="D68" s="8">
        <v>1.1000000000000001</v>
      </c>
      <c r="E68" s="8">
        <v>1</v>
      </c>
      <c r="F68" s="8" t="s">
        <v>3</v>
      </c>
      <c r="G68" s="8">
        <v>15</v>
      </c>
      <c r="I68" t="s">
        <v>471</v>
      </c>
      <c r="J68">
        <v>128000</v>
      </c>
      <c r="K68">
        <v>7189500</v>
      </c>
      <c r="L68">
        <v>1.7803742000000001E-2</v>
      </c>
      <c r="M68">
        <v>22</v>
      </c>
    </row>
    <row r="69" spans="1:13" x14ac:dyDescent="0.2">
      <c r="A69" s="8" t="s">
        <v>240</v>
      </c>
      <c r="B69" s="9">
        <v>1130000</v>
      </c>
      <c r="C69" s="9">
        <v>3930000</v>
      </c>
      <c r="D69" s="8">
        <v>0.3</v>
      </c>
      <c r="E69" s="8">
        <v>1</v>
      </c>
      <c r="F69" s="8" t="s">
        <v>4</v>
      </c>
      <c r="G69" s="8">
        <v>15</v>
      </c>
      <c r="I69" t="s">
        <v>469</v>
      </c>
      <c r="J69">
        <v>88000</v>
      </c>
      <c r="K69">
        <v>5270500</v>
      </c>
      <c r="L69">
        <v>1.6696708000000001E-2</v>
      </c>
      <c r="M69">
        <v>23</v>
      </c>
    </row>
    <row r="70" spans="1:13" x14ac:dyDescent="0.2">
      <c r="A70" s="8" t="s">
        <v>241</v>
      </c>
      <c r="B70" s="9">
        <v>2590000</v>
      </c>
      <c r="C70" s="9">
        <v>14600000</v>
      </c>
      <c r="D70" s="8">
        <v>0.2</v>
      </c>
      <c r="E70" s="8">
        <v>1</v>
      </c>
      <c r="F70" s="8" t="s">
        <v>5</v>
      </c>
      <c r="G70" s="8">
        <v>15</v>
      </c>
      <c r="I70" t="s">
        <v>470</v>
      </c>
      <c r="J70">
        <v>150500</v>
      </c>
      <c r="K70">
        <v>7807000</v>
      </c>
      <c r="L70">
        <v>1.9277571E-2</v>
      </c>
      <c r="M70">
        <v>23</v>
      </c>
    </row>
    <row r="71" spans="1:13" x14ac:dyDescent="0.2">
      <c r="A71" s="8" t="s">
        <v>242</v>
      </c>
      <c r="B71" s="9">
        <v>239000</v>
      </c>
      <c r="C71" s="9">
        <v>2660000</v>
      </c>
      <c r="D71" s="8">
        <v>0.1</v>
      </c>
      <c r="E71" s="8">
        <v>2</v>
      </c>
      <c r="F71" s="8" t="s">
        <v>1</v>
      </c>
      <c r="G71" s="8">
        <v>15</v>
      </c>
      <c r="I71" t="s">
        <v>471</v>
      </c>
      <c r="J71">
        <v>86500</v>
      </c>
      <c r="K71">
        <v>5179500</v>
      </c>
      <c r="L71">
        <v>1.6700454E-2</v>
      </c>
      <c r="M71">
        <v>23</v>
      </c>
    </row>
    <row r="72" spans="1:13" x14ac:dyDescent="0.2">
      <c r="A72" s="8" t="s">
        <v>243</v>
      </c>
      <c r="B72" s="9">
        <v>216000</v>
      </c>
      <c r="C72" s="9">
        <v>2240000</v>
      </c>
      <c r="D72" s="8">
        <v>0.1</v>
      </c>
      <c r="E72" s="8">
        <v>2</v>
      </c>
      <c r="F72" s="8" t="s">
        <v>2</v>
      </c>
      <c r="G72" s="8">
        <v>15</v>
      </c>
      <c r="I72" t="s">
        <v>469</v>
      </c>
      <c r="J72">
        <v>988500</v>
      </c>
      <c r="K72">
        <v>12781500</v>
      </c>
      <c r="L72">
        <v>7.7338341000000005E-2</v>
      </c>
      <c r="M72">
        <v>24</v>
      </c>
    </row>
    <row r="73" spans="1:13" x14ac:dyDescent="0.2">
      <c r="A73" s="8" t="s">
        <v>244</v>
      </c>
      <c r="B73" s="9">
        <v>3770000</v>
      </c>
      <c r="C73" s="9">
        <v>16200000</v>
      </c>
      <c r="D73" s="8">
        <v>0.2</v>
      </c>
      <c r="E73" s="8">
        <v>2</v>
      </c>
      <c r="F73" s="8" t="s">
        <v>3</v>
      </c>
      <c r="G73" s="8">
        <v>15</v>
      </c>
      <c r="I73" t="s">
        <v>470</v>
      </c>
      <c r="J73">
        <v>202500</v>
      </c>
      <c r="K73">
        <v>7202500</v>
      </c>
      <c r="L73">
        <v>2.8115238000000001E-2</v>
      </c>
      <c r="M73">
        <v>24</v>
      </c>
    </row>
    <row r="74" spans="1:13" x14ac:dyDescent="0.2">
      <c r="A74" s="8" t="s">
        <v>245</v>
      </c>
      <c r="B74" s="9">
        <v>108000</v>
      </c>
      <c r="C74" s="9">
        <v>1920000</v>
      </c>
      <c r="D74" s="8">
        <v>0.1</v>
      </c>
      <c r="E74" s="8">
        <v>2</v>
      </c>
      <c r="F74" s="8" t="s">
        <v>4</v>
      </c>
      <c r="G74" s="8">
        <v>15</v>
      </c>
      <c r="I74" t="s">
        <v>471</v>
      </c>
      <c r="J74">
        <v>190500</v>
      </c>
      <c r="K74">
        <v>6160500</v>
      </c>
      <c r="L74">
        <v>3.0922814999999999E-2</v>
      </c>
      <c r="M74">
        <v>24</v>
      </c>
    </row>
    <row r="75" spans="1:13" x14ac:dyDescent="0.2">
      <c r="A75" s="8" t="s">
        <v>246</v>
      </c>
      <c r="B75" s="9">
        <v>290000</v>
      </c>
      <c r="C75" s="9">
        <v>943000</v>
      </c>
      <c r="D75" s="8">
        <v>0.3</v>
      </c>
      <c r="E75" s="8">
        <v>2</v>
      </c>
      <c r="F75" s="8" t="s">
        <v>5</v>
      </c>
      <c r="G75" s="8">
        <v>15</v>
      </c>
      <c r="I75" t="s">
        <v>469</v>
      </c>
      <c r="J75">
        <v>91000</v>
      </c>
      <c r="K75">
        <v>3947000</v>
      </c>
      <c r="L75">
        <v>2.3055485000000001E-2</v>
      </c>
      <c r="M75">
        <v>25</v>
      </c>
    </row>
    <row r="76" spans="1:13" x14ac:dyDescent="0.2">
      <c r="A76" s="8" t="s">
        <v>247</v>
      </c>
      <c r="B76" s="9">
        <v>116000</v>
      </c>
      <c r="C76" s="9">
        <v>3760000</v>
      </c>
      <c r="D76" s="8">
        <v>0</v>
      </c>
      <c r="E76" s="8">
        <v>3</v>
      </c>
      <c r="F76" s="8" t="s">
        <v>1</v>
      </c>
      <c r="G76" s="8">
        <v>15</v>
      </c>
      <c r="I76" t="s">
        <v>470</v>
      </c>
      <c r="J76">
        <v>780500</v>
      </c>
      <c r="K76">
        <v>11129500</v>
      </c>
      <c r="L76">
        <v>7.0128937000000002E-2</v>
      </c>
      <c r="M76">
        <v>25</v>
      </c>
    </row>
    <row r="77" spans="1:13" x14ac:dyDescent="0.2">
      <c r="A77" s="8" t="s">
        <v>248</v>
      </c>
      <c r="B77" s="9">
        <v>316000</v>
      </c>
      <c r="C77" s="9">
        <v>2750000</v>
      </c>
      <c r="D77" s="8">
        <v>0.1</v>
      </c>
      <c r="E77" s="8">
        <v>3</v>
      </c>
      <c r="F77" s="8" t="s">
        <v>2</v>
      </c>
      <c r="G77" s="8">
        <v>15</v>
      </c>
      <c r="I77" t="s">
        <v>471</v>
      </c>
      <c r="J77">
        <v>95000</v>
      </c>
      <c r="K77">
        <v>5143000</v>
      </c>
      <c r="L77">
        <v>1.8471708999999999E-2</v>
      </c>
      <c r="M77">
        <v>25</v>
      </c>
    </row>
    <row r="78" spans="1:13" x14ac:dyDescent="0.2">
      <c r="A78" s="8" t="s">
        <v>249</v>
      </c>
      <c r="B78" s="9">
        <v>645000</v>
      </c>
      <c r="C78" s="9">
        <v>2520000</v>
      </c>
      <c r="D78" s="8">
        <v>0.3</v>
      </c>
      <c r="E78" s="8">
        <v>3</v>
      </c>
      <c r="F78" s="8" t="s">
        <v>3</v>
      </c>
      <c r="G78" s="8">
        <v>15</v>
      </c>
      <c r="I78" t="s">
        <v>469</v>
      </c>
      <c r="J78">
        <v>220000</v>
      </c>
      <c r="K78">
        <v>3383000</v>
      </c>
      <c r="L78">
        <v>6.5031037999999999E-2</v>
      </c>
      <c r="M78">
        <v>26</v>
      </c>
    </row>
    <row r="79" spans="1:13" x14ac:dyDescent="0.2">
      <c r="A79" s="8" t="s">
        <v>250</v>
      </c>
      <c r="B79" s="9">
        <v>1610000</v>
      </c>
      <c r="C79" s="9">
        <v>2630000</v>
      </c>
      <c r="D79" s="8">
        <v>0.6</v>
      </c>
      <c r="E79" s="8">
        <v>3</v>
      </c>
      <c r="F79" s="8" t="s">
        <v>4</v>
      </c>
      <c r="G79" s="8">
        <v>15</v>
      </c>
      <c r="I79" t="s">
        <v>470</v>
      </c>
      <c r="J79">
        <v>282000</v>
      </c>
      <c r="K79">
        <v>4320500</v>
      </c>
      <c r="L79">
        <v>6.5270223000000002E-2</v>
      </c>
      <c r="M79">
        <v>26</v>
      </c>
    </row>
    <row r="80" spans="1:13" x14ac:dyDescent="0.2">
      <c r="A80" s="8" t="s">
        <v>251</v>
      </c>
      <c r="B80" s="9">
        <v>109000</v>
      </c>
      <c r="C80" s="9">
        <v>6470</v>
      </c>
      <c r="D80" s="8">
        <v>16.899999999999999</v>
      </c>
      <c r="E80" s="8">
        <v>3</v>
      </c>
      <c r="F80" s="8" t="s">
        <v>5</v>
      </c>
      <c r="G80" s="8">
        <v>15</v>
      </c>
      <c r="I80" t="s">
        <v>471</v>
      </c>
      <c r="J80">
        <v>101000</v>
      </c>
      <c r="K80">
        <v>2677000</v>
      </c>
      <c r="L80">
        <v>3.7728800999999999E-2</v>
      </c>
      <c r="M80">
        <v>26</v>
      </c>
    </row>
    <row r="81" spans="1:13" x14ac:dyDescent="0.2">
      <c r="A81" s="8" t="s">
        <v>252</v>
      </c>
      <c r="B81" s="9">
        <v>966000</v>
      </c>
      <c r="C81" s="9">
        <v>1590000</v>
      </c>
      <c r="D81" s="8">
        <v>0.6</v>
      </c>
      <c r="E81" s="8">
        <v>1</v>
      </c>
      <c r="F81" s="8" t="s">
        <v>1</v>
      </c>
      <c r="G81" s="8">
        <v>18</v>
      </c>
      <c r="I81" t="s">
        <v>469</v>
      </c>
      <c r="J81">
        <v>52500</v>
      </c>
      <c r="K81">
        <v>3417000</v>
      </c>
      <c r="L81">
        <v>1.5364355E-2</v>
      </c>
      <c r="M81">
        <v>27</v>
      </c>
    </row>
    <row r="82" spans="1:13" x14ac:dyDescent="0.2">
      <c r="A82" s="8" t="s">
        <v>253</v>
      </c>
      <c r="B82" s="9">
        <v>6790000</v>
      </c>
      <c r="C82" s="9">
        <v>29800000</v>
      </c>
      <c r="D82" s="8">
        <v>0.2</v>
      </c>
      <c r="E82" s="8">
        <v>1</v>
      </c>
      <c r="F82" s="8" t="s">
        <v>2</v>
      </c>
      <c r="G82" s="8">
        <v>18</v>
      </c>
      <c r="I82" t="s">
        <v>470</v>
      </c>
      <c r="J82">
        <v>38000</v>
      </c>
      <c r="K82">
        <v>2624500</v>
      </c>
      <c r="L82">
        <v>1.4478948E-2</v>
      </c>
      <c r="M82">
        <v>27</v>
      </c>
    </row>
    <row r="83" spans="1:13" x14ac:dyDescent="0.2">
      <c r="A83" s="8" t="s">
        <v>254</v>
      </c>
      <c r="B83" s="9">
        <v>1910000</v>
      </c>
      <c r="C83" s="9">
        <v>5700000</v>
      </c>
      <c r="D83" s="8">
        <v>0.3</v>
      </c>
      <c r="E83" s="8">
        <v>1</v>
      </c>
      <c r="F83" s="8" t="s">
        <v>3</v>
      </c>
      <c r="G83" s="8">
        <v>18</v>
      </c>
      <c r="I83" t="s">
        <v>471</v>
      </c>
      <c r="J83">
        <v>40500</v>
      </c>
      <c r="K83">
        <v>3055500</v>
      </c>
      <c r="L83">
        <v>1.3254785999999999E-2</v>
      </c>
      <c r="M83">
        <v>27</v>
      </c>
    </row>
    <row r="84" spans="1:13" x14ac:dyDescent="0.2">
      <c r="A84" s="8" t="s">
        <v>255</v>
      </c>
      <c r="B84" s="9">
        <v>659000</v>
      </c>
      <c r="C84" s="9">
        <v>6650000</v>
      </c>
      <c r="D84" s="8">
        <v>0.1</v>
      </c>
      <c r="E84" s="8">
        <v>1</v>
      </c>
      <c r="F84" s="8" t="s">
        <v>4</v>
      </c>
      <c r="G84" s="8">
        <v>18</v>
      </c>
      <c r="I84" t="s">
        <v>469</v>
      </c>
      <c r="J84">
        <v>-12500</v>
      </c>
      <c r="K84">
        <v>1689000</v>
      </c>
      <c r="L84">
        <v>-7.4008290000000003E-3</v>
      </c>
      <c r="M84">
        <v>28</v>
      </c>
    </row>
    <row r="85" spans="1:13" x14ac:dyDescent="0.2">
      <c r="A85" s="8" t="s">
        <v>256</v>
      </c>
      <c r="B85" s="9">
        <v>9560000</v>
      </c>
      <c r="C85" s="9">
        <v>27400000</v>
      </c>
      <c r="D85" s="8">
        <v>0.3</v>
      </c>
      <c r="E85" s="8">
        <v>1</v>
      </c>
      <c r="F85" s="8" t="s">
        <v>5</v>
      </c>
      <c r="G85" s="8">
        <v>18</v>
      </c>
      <c r="I85" t="s">
        <v>470</v>
      </c>
      <c r="J85">
        <v>-3500</v>
      </c>
      <c r="K85">
        <v>1752500</v>
      </c>
      <c r="L85">
        <v>-1.9971469999999999E-3</v>
      </c>
      <c r="M85">
        <v>28</v>
      </c>
    </row>
    <row r="86" spans="1:13" x14ac:dyDescent="0.2">
      <c r="A86" s="8" t="s">
        <v>257</v>
      </c>
      <c r="B86" s="9">
        <v>1720000</v>
      </c>
      <c r="C86" s="9">
        <v>6960000</v>
      </c>
      <c r="D86" s="8">
        <v>0.2</v>
      </c>
      <c r="E86" s="8">
        <v>2</v>
      </c>
      <c r="F86" s="8" t="s">
        <v>1</v>
      </c>
      <c r="G86" s="8">
        <v>18</v>
      </c>
      <c r="I86" t="s">
        <v>471</v>
      </c>
      <c r="J86">
        <v>-7500</v>
      </c>
      <c r="K86">
        <v>1864500</v>
      </c>
      <c r="L86">
        <v>-4.0225260000000002E-3</v>
      </c>
      <c r="M86">
        <v>28</v>
      </c>
    </row>
    <row r="87" spans="1:13" x14ac:dyDescent="0.2">
      <c r="A87" s="8" t="s">
        <v>258</v>
      </c>
      <c r="B87" s="9">
        <v>15700000</v>
      </c>
      <c r="C87" s="9">
        <v>20500000</v>
      </c>
      <c r="D87" s="8">
        <v>0.8</v>
      </c>
      <c r="E87" s="8">
        <v>2</v>
      </c>
      <c r="F87" s="8" t="s">
        <v>2</v>
      </c>
      <c r="G87" s="8">
        <v>18</v>
      </c>
      <c r="I87" t="s">
        <v>469</v>
      </c>
      <c r="J87">
        <v>-14500</v>
      </c>
      <c r="K87">
        <v>1425500</v>
      </c>
      <c r="L87">
        <v>-1.017187E-2</v>
      </c>
      <c r="M87" t="s">
        <v>472</v>
      </c>
    </row>
    <row r="88" spans="1:13" x14ac:dyDescent="0.2">
      <c r="A88" s="8" t="s">
        <v>259</v>
      </c>
      <c r="B88" s="9">
        <v>5400000</v>
      </c>
      <c r="C88" s="9">
        <v>24900000</v>
      </c>
      <c r="D88" s="8">
        <v>0.2</v>
      </c>
      <c r="E88" s="8">
        <v>2</v>
      </c>
      <c r="F88" s="8" t="s">
        <v>3</v>
      </c>
      <c r="G88" s="8">
        <v>18</v>
      </c>
      <c r="I88" t="s">
        <v>470</v>
      </c>
      <c r="J88">
        <v>-17500</v>
      </c>
      <c r="K88">
        <v>864000</v>
      </c>
      <c r="L88">
        <v>-2.0254629999999999E-2</v>
      </c>
      <c r="M88" t="s">
        <v>472</v>
      </c>
    </row>
    <row r="89" spans="1:13" x14ac:dyDescent="0.2">
      <c r="A89" s="8" t="s">
        <v>260</v>
      </c>
      <c r="B89" s="9">
        <v>1310000</v>
      </c>
      <c r="C89" s="9">
        <v>7010000</v>
      </c>
      <c r="D89" s="8">
        <v>0.2</v>
      </c>
      <c r="E89" s="8">
        <v>2</v>
      </c>
      <c r="F89" s="8" t="s">
        <v>4</v>
      </c>
      <c r="G89" s="8">
        <v>18</v>
      </c>
      <c r="I89" t="s">
        <v>471</v>
      </c>
      <c r="J89">
        <v>-23500</v>
      </c>
      <c r="K89">
        <v>496000</v>
      </c>
      <c r="L89">
        <v>-4.7379032000000001E-2</v>
      </c>
      <c r="M89" t="s">
        <v>472</v>
      </c>
    </row>
    <row r="90" spans="1:13" x14ac:dyDescent="0.2">
      <c r="A90" s="8" t="s">
        <v>261</v>
      </c>
      <c r="B90" s="9">
        <v>5260000</v>
      </c>
      <c r="C90" s="9">
        <v>22400000</v>
      </c>
      <c r="D90" s="8">
        <v>0.2</v>
      </c>
      <c r="E90" s="8">
        <v>2</v>
      </c>
      <c r="F90" s="8" t="s">
        <v>5</v>
      </c>
      <c r="G90" s="8">
        <v>18</v>
      </c>
      <c r="I90" t="s">
        <v>469</v>
      </c>
      <c r="J90">
        <v>-18500</v>
      </c>
      <c r="K90">
        <v>110500</v>
      </c>
      <c r="L90">
        <v>-0.167420814</v>
      </c>
      <c r="M90">
        <v>29</v>
      </c>
    </row>
    <row r="91" spans="1:13" x14ac:dyDescent="0.2">
      <c r="A91" s="8" t="s">
        <v>262</v>
      </c>
      <c r="B91" s="9">
        <v>99300</v>
      </c>
      <c r="C91" s="9">
        <v>4180000</v>
      </c>
      <c r="D91" s="8">
        <v>0</v>
      </c>
      <c r="E91" s="8">
        <v>3</v>
      </c>
      <c r="F91" s="8" t="s">
        <v>1</v>
      </c>
      <c r="G91" s="8">
        <v>18</v>
      </c>
      <c r="I91" t="s">
        <v>470</v>
      </c>
      <c r="J91">
        <v>-6500</v>
      </c>
      <c r="K91">
        <v>155000</v>
      </c>
      <c r="L91">
        <v>-4.1935484000000002E-2</v>
      </c>
      <c r="M91">
        <v>29</v>
      </c>
    </row>
    <row r="92" spans="1:13" x14ac:dyDescent="0.2">
      <c r="A92" s="8" t="s">
        <v>263</v>
      </c>
      <c r="B92" s="9">
        <v>1960000</v>
      </c>
      <c r="C92" s="9">
        <v>7170000</v>
      </c>
      <c r="D92" s="8">
        <v>0.3</v>
      </c>
      <c r="E92" s="8">
        <v>3</v>
      </c>
      <c r="F92" s="8" t="s">
        <v>2</v>
      </c>
      <c r="G92" s="8">
        <v>18</v>
      </c>
      <c r="I92" t="s">
        <v>471</v>
      </c>
      <c r="J92">
        <v>-17500</v>
      </c>
      <c r="K92">
        <v>65500</v>
      </c>
      <c r="L92">
        <v>-0.267175573</v>
      </c>
      <c r="M92">
        <v>29</v>
      </c>
    </row>
    <row r="93" spans="1:13" x14ac:dyDescent="0.2">
      <c r="A93" s="8" t="s">
        <v>264</v>
      </c>
      <c r="B93" s="9">
        <v>4830000</v>
      </c>
      <c r="C93" s="9">
        <v>21000000</v>
      </c>
      <c r="D93" s="8">
        <v>0.2</v>
      </c>
      <c r="E93" s="8">
        <v>3</v>
      </c>
      <c r="F93" s="8" t="s">
        <v>3</v>
      </c>
      <c r="G93" s="8">
        <v>18</v>
      </c>
      <c r="I93" t="s">
        <v>469</v>
      </c>
      <c r="J93">
        <v>-10000</v>
      </c>
      <c r="K93">
        <v>138000</v>
      </c>
      <c r="L93">
        <v>-7.2463767999999998E-2</v>
      </c>
      <c r="M93">
        <v>30</v>
      </c>
    </row>
    <row r="94" spans="1:13" x14ac:dyDescent="0.2">
      <c r="A94" s="8" t="s">
        <v>265</v>
      </c>
      <c r="B94" s="9">
        <v>21800000</v>
      </c>
      <c r="C94" s="9">
        <v>76000000</v>
      </c>
      <c r="D94" s="8">
        <v>0.3</v>
      </c>
      <c r="E94" s="8">
        <v>3</v>
      </c>
      <c r="F94" s="8" t="s">
        <v>4</v>
      </c>
      <c r="G94" s="8">
        <v>18</v>
      </c>
      <c r="I94" t="s">
        <v>470</v>
      </c>
      <c r="J94">
        <v>-20500</v>
      </c>
      <c r="K94">
        <v>82500</v>
      </c>
      <c r="L94">
        <v>-0.24848484800000001</v>
      </c>
      <c r="M94">
        <v>30</v>
      </c>
    </row>
    <row r="95" spans="1:13" x14ac:dyDescent="0.2">
      <c r="A95" s="8" t="s">
        <v>266</v>
      </c>
      <c r="B95" s="9">
        <v>2970000</v>
      </c>
      <c r="C95" s="9">
        <v>1400000</v>
      </c>
      <c r="D95" s="8">
        <v>2.1</v>
      </c>
      <c r="E95" s="8">
        <v>3</v>
      </c>
      <c r="F95" s="8" t="s">
        <v>5</v>
      </c>
      <c r="G95" s="8">
        <v>18</v>
      </c>
      <c r="I95" t="s">
        <v>471</v>
      </c>
      <c r="J95">
        <v>-19500</v>
      </c>
      <c r="K95">
        <v>5000</v>
      </c>
      <c r="L95">
        <v>-3.9</v>
      </c>
      <c r="M95">
        <v>30</v>
      </c>
    </row>
    <row r="96" spans="1:13" x14ac:dyDescent="0.2">
      <c r="A96" s="8" t="s">
        <v>267</v>
      </c>
      <c r="B96" s="9">
        <v>189000</v>
      </c>
      <c r="C96" s="9">
        <v>2000000</v>
      </c>
      <c r="D96" s="8">
        <v>0.1</v>
      </c>
      <c r="E96" s="8">
        <v>1</v>
      </c>
      <c r="F96" s="8" t="s">
        <v>1</v>
      </c>
      <c r="G96" s="8">
        <v>21</v>
      </c>
    </row>
    <row r="97" spans="1:7" x14ac:dyDescent="0.2">
      <c r="A97" s="8" t="s">
        <v>268</v>
      </c>
      <c r="B97" s="9">
        <v>23700000</v>
      </c>
      <c r="C97" s="9">
        <v>9530000</v>
      </c>
      <c r="D97" s="8">
        <v>2.5</v>
      </c>
      <c r="E97" s="8">
        <v>1</v>
      </c>
      <c r="F97" s="8" t="s">
        <v>2</v>
      </c>
      <c r="G97" s="8">
        <v>21</v>
      </c>
    </row>
    <row r="98" spans="1:7" x14ac:dyDescent="0.2">
      <c r="A98" s="8" t="s">
        <v>269</v>
      </c>
      <c r="B98" s="9">
        <v>1960000</v>
      </c>
      <c r="C98" s="9">
        <v>6320000</v>
      </c>
      <c r="D98" s="8">
        <v>0.3</v>
      </c>
      <c r="E98" s="8">
        <v>1</v>
      </c>
      <c r="F98" s="8" t="s">
        <v>3</v>
      </c>
      <c r="G98" s="8">
        <v>21</v>
      </c>
    </row>
    <row r="99" spans="1:7" x14ac:dyDescent="0.2">
      <c r="A99" s="8" t="s">
        <v>270</v>
      </c>
      <c r="B99" s="9">
        <v>5990000</v>
      </c>
      <c r="C99" s="9">
        <v>15700000</v>
      </c>
      <c r="D99" s="8">
        <v>0.4</v>
      </c>
      <c r="E99" s="8">
        <v>1</v>
      </c>
      <c r="F99" s="8" t="s">
        <v>4</v>
      </c>
      <c r="G99" s="8">
        <v>21</v>
      </c>
    </row>
    <row r="100" spans="1:7" x14ac:dyDescent="0.2">
      <c r="A100" s="8" t="s">
        <v>271</v>
      </c>
      <c r="B100" s="9">
        <v>2280000</v>
      </c>
      <c r="C100" s="9">
        <v>20400000</v>
      </c>
      <c r="D100" s="8">
        <v>0.1</v>
      </c>
      <c r="E100" s="8">
        <v>1</v>
      </c>
      <c r="F100" s="8" t="s">
        <v>5</v>
      </c>
      <c r="G100" s="8">
        <v>21</v>
      </c>
    </row>
    <row r="101" spans="1:7" x14ac:dyDescent="0.2">
      <c r="A101" s="8" t="s">
        <v>272</v>
      </c>
      <c r="B101" s="9">
        <v>18900000</v>
      </c>
      <c r="C101" s="9">
        <v>21100000</v>
      </c>
      <c r="D101" s="8">
        <v>0.9</v>
      </c>
      <c r="E101" s="8">
        <v>2</v>
      </c>
      <c r="F101" s="8" t="s">
        <v>1</v>
      </c>
      <c r="G101" s="8">
        <v>21</v>
      </c>
    </row>
    <row r="102" spans="1:7" x14ac:dyDescent="0.2">
      <c r="A102" s="8" t="s">
        <v>273</v>
      </c>
      <c r="B102" s="9">
        <v>5670000</v>
      </c>
      <c r="C102" s="9">
        <v>15400000</v>
      </c>
      <c r="D102" s="8">
        <v>0.4</v>
      </c>
      <c r="E102" s="8">
        <v>2</v>
      </c>
      <c r="F102" s="8" t="s">
        <v>2</v>
      </c>
      <c r="G102" s="8">
        <v>21</v>
      </c>
    </row>
    <row r="103" spans="1:7" x14ac:dyDescent="0.2">
      <c r="A103" s="8" t="s">
        <v>274</v>
      </c>
      <c r="B103" s="9">
        <v>1720000</v>
      </c>
      <c r="C103" s="9">
        <v>10400000</v>
      </c>
      <c r="D103" s="8">
        <v>0.2</v>
      </c>
      <c r="E103" s="8">
        <v>2</v>
      </c>
      <c r="F103" s="8" t="s">
        <v>3</v>
      </c>
      <c r="G103" s="8">
        <v>21</v>
      </c>
    </row>
    <row r="104" spans="1:7" x14ac:dyDescent="0.2">
      <c r="A104" s="8" t="s">
        <v>275</v>
      </c>
      <c r="B104" s="9">
        <v>1190000</v>
      </c>
      <c r="C104" s="9">
        <v>8660000</v>
      </c>
      <c r="D104" s="8">
        <v>0.1</v>
      </c>
      <c r="E104" s="8">
        <v>2</v>
      </c>
      <c r="F104" s="8" t="s">
        <v>4</v>
      </c>
      <c r="G104" s="8">
        <v>21</v>
      </c>
    </row>
    <row r="105" spans="1:7" x14ac:dyDescent="0.2">
      <c r="A105" s="8" t="s">
        <v>276</v>
      </c>
      <c r="B105" s="9">
        <v>287000</v>
      </c>
      <c r="C105" s="9">
        <v>4000000</v>
      </c>
      <c r="D105" s="8">
        <v>0.1</v>
      </c>
      <c r="E105" s="8">
        <v>2</v>
      </c>
      <c r="F105" s="8" t="s">
        <v>5</v>
      </c>
      <c r="G105" s="8">
        <v>21</v>
      </c>
    </row>
    <row r="106" spans="1:7" x14ac:dyDescent="0.2">
      <c r="A106" s="8" t="s">
        <v>277</v>
      </c>
      <c r="B106" s="9">
        <v>997000</v>
      </c>
      <c r="C106" s="9">
        <v>5640000</v>
      </c>
      <c r="D106" s="8">
        <v>0.2</v>
      </c>
      <c r="E106" s="8">
        <v>3</v>
      </c>
      <c r="F106" s="8" t="s">
        <v>1</v>
      </c>
      <c r="G106" s="8">
        <v>21</v>
      </c>
    </row>
    <row r="107" spans="1:7" x14ac:dyDescent="0.2">
      <c r="A107" s="8" t="s">
        <v>278</v>
      </c>
      <c r="B107" s="9">
        <v>2200000</v>
      </c>
      <c r="C107" s="9">
        <v>6900000</v>
      </c>
      <c r="D107" s="8">
        <v>0.3</v>
      </c>
      <c r="E107" s="8">
        <v>3</v>
      </c>
      <c r="F107" s="8" t="s">
        <v>2</v>
      </c>
      <c r="G107" s="8">
        <v>21</v>
      </c>
    </row>
    <row r="108" spans="1:7" x14ac:dyDescent="0.2">
      <c r="A108" s="8" t="s">
        <v>279</v>
      </c>
      <c r="B108" s="9">
        <v>1990000</v>
      </c>
      <c r="C108" s="9">
        <v>6770000</v>
      </c>
      <c r="D108" s="8">
        <v>0.3</v>
      </c>
      <c r="E108" s="8">
        <v>3</v>
      </c>
      <c r="F108" s="8" t="s">
        <v>3</v>
      </c>
      <c r="G108" s="8">
        <v>21</v>
      </c>
    </row>
    <row r="109" spans="1:7" x14ac:dyDescent="0.2">
      <c r="A109" s="8" t="s">
        <v>280</v>
      </c>
      <c r="B109" s="9">
        <v>1770000</v>
      </c>
      <c r="C109" s="9">
        <v>9780000</v>
      </c>
      <c r="D109" s="8">
        <v>0.2</v>
      </c>
      <c r="E109" s="8">
        <v>3</v>
      </c>
      <c r="F109" s="8" t="s">
        <v>4</v>
      </c>
      <c r="G109" s="8">
        <v>21</v>
      </c>
    </row>
    <row r="110" spans="1:7" x14ac:dyDescent="0.2">
      <c r="A110" s="8" t="s">
        <v>281</v>
      </c>
      <c r="B110" s="9">
        <v>455000</v>
      </c>
      <c r="C110" s="9">
        <v>2420000</v>
      </c>
      <c r="D110" s="8">
        <v>0.2</v>
      </c>
      <c r="E110" s="8">
        <v>3</v>
      </c>
      <c r="F110" s="8" t="s">
        <v>5</v>
      </c>
      <c r="G110" s="8">
        <v>21</v>
      </c>
    </row>
    <row r="111" spans="1:7" x14ac:dyDescent="0.2">
      <c r="A111" s="8" t="s">
        <v>282</v>
      </c>
      <c r="B111" s="9">
        <v>2110000</v>
      </c>
      <c r="C111" s="9">
        <v>1880000</v>
      </c>
      <c r="D111" s="9">
        <v>1.1200000000000001</v>
      </c>
      <c r="E111" s="8">
        <v>1</v>
      </c>
      <c r="F111" s="8" t="s">
        <v>1</v>
      </c>
      <c r="G111" s="8">
        <v>168</v>
      </c>
    </row>
    <row r="112" spans="1:7" x14ac:dyDescent="0.2">
      <c r="A112" s="8" t="s">
        <v>283</v>
      </c>
      <c r="B112" s="9">
        <v>1530000</v>
      </c>
      <c r="C112" s="9">
        <v>565000</v>
      </c>
      <c r="D112" s="9">
        <v>2.72</v>
      </c>
      <c r="E112" s="8">
        <v>1</v>
      </c>
      <c r="F112" s="8" t="s">
        <v>2</v>
      </c>
      <c r="G112" s="8">
        <v>168</v>
      </c>
    </row>
    <row r="113" spans="1:7" x14ac:dyDescent="0.2">
      <c r="A113" s="8" t="s">
        <v>284</v>
      </c>
      <c r="B113" s="9">
        <v>1030000</v>
      </c>
      <c r="C113" s="9">
        <v>170000</v>
      </c>
      <c r="D113" s="9">
        <v>6.05</v>
      </c>
      <c r="E113" s="8">
        <v>1</v>
      </c>
      <c r="F113" s="8" t="s">
        <v>3</v>
      </c>
      <c r="G113" s="8">
        <v>168</v>
      </c>
    </row>
    <row r="114" spans="1:7" x14ac:dyDescent="0.2">
      <c r="A114" s="8" t="s">
        <v>285</v>
      </c>
      <c r="B114" s="9">
        <v>859000</v>
      </c>
      <c r="C114" s="9">
        <v>117000</v>
      </c>
      <c r="D114" s="9">
        <v>7.33</v>
      </c>
      <c r="E114" s="8">
        <v>1</v>
      </c>
      <c r="F114" s="8" t="s">
        <v>4</v>
      </c>
      <c r="G114" s="8">
        <v>168</v>
      </c>
    </row>
    <row r="115" spans="1:7" x14ac:dyDescent="0.2">
      <c r="A115" s="8" t="s">
        <v>286</v>
      </c>
      <c r="B115" s="9">
        <v>393000</v>
      </c>
      <c r="C115" s="9">
        <v>26700</v>
      </c>
      <c r="D115" s="9">
        <v>14.8</v>
      </c>
      <c r="E115" s="8">
        <v>1</v>
      </c>
      <c r="F115" s="8" t="s">
        <v>5</v>
      </c>
      <c r="G115" s="8">
        <v>168</v>
      </c>
    </row>
    <row r="116" spans="1:7" x14ac:dyDescent="0.2">
      <c r="A116" s="8" t="s">
        <v>287</v>
      </c>
      <c r="B116" s="9">
        <v>9080</v>
      </c>
      <c r="C116" s="9">
        <v>501000</v>
      </c>
      <c r="D116" s="9">
        <v>1.8100000000000002E-2</v>
      </c>
      <c r="E116" s="8">
        <v>2</v>
      </c>
      <c r="F116" s="8" t="s">
        <v>1</v>
      </c>
      <c r="G116" s="8">
        <v>168</v>
      </c>
    </row>
    <row r="117" spans="1:7" x14ac:dyDescent="0.2">
      <c r="A117" s="8" t="s">
        <v>288</v>
      </c>
      <c r="B117" s="9">
        <v>5530000</v>
      </c>
      <c r="C117" s="9">
        <v>109000</v>
      </c>
      <c r="D117" s="9">
        <v>50.9</v>
      </c>
      <c r="E117" s="8">
        <v>2</v>
      </c>
      <c r="F117" s="8" t="s">
        <v>2</v>
      </c>
      <c r="G117" s="8">
        <v>168</v>
      </c>
    </row>
    <row r="118" spans="1:7" x14ac:dyDescent="0.2">
      <c r="A118" s="8" t="s">
        <v>289</v>
      </c>
      <c r="B118" s="9">
        <v>1020000</v>
      </c>
      <c r="C118" s="9">
        <v>1780000</v>
      </c>
      <c r="D118" s="9">
        <v>0.57599999999999996</v>
      </c>
      <c r="E118" s="8">
        <v>2</v>
      </c>
      <c r="F118" s="8" t="s">
        <v>3</v>
      </c>
      <c r="G118" s="8">
        <v>168</v>
      </c>
    </row>
    <row r="119" spans="1:7" x14ac:dyDescent="0.2">
      <c r="A119" s="8" t="s">
        <v>290</v>
      </c>
      <c r="B119" s="9">
        <v>2740000</v>
      </c>
      <c r="C119" s="9">
        <v>366000</v>
      </c>
      <c r="D119" s="9">
        <v>7.48</v>
      </c>
      <c r="E119" s="8">
        <v>2</v>
      </c>
      <c r="F119" s="8" t="s">
        <v>4</v>
      </c>
      <c r="G119" s="8">
        <v>168</v>
      </c>
    </row>
    <row r="120" spans="1:7" x14ac:dyDescent="0.2">
      <c r="A120" s="8" t="s">
        <v>291</v>
      </c>
      <c r="B120" s="9">
        <v>62400</v>
      </c>
      <c r="C120" s="9">
        <v>1470000</v>
      </c>
      <c r="D120" s="9">
        <v>4.24E-2</v>
      </c>
      <c r="E120" s="8">
        <v>2</v>
      </c>
      <c r="F120" s="8" t="s">
        <v>5</v>
      </c>
      <c r="G120" s="8">
        <v>168</v>
      </c>
    </row>
    <row r="121" spans="1:7" x14ac:dyDescent="0.2">
      <c r="A121" s="8" t="s">
        <v>292</v>
      </c>
      <c r="B121" s="9">
        <v>453000</v>
      </c>
      <c r="C121" s="9">
        <v>50900</v>
      </c>
      <c r="D121" s="9">
        <v>8.9</v>
      </c>
      <c r="E121" s="8">
        <v>3</v>
      </c>
      <c r="F121" s="8" t="s">
        <v>1</v>
      </c>
      <c r="G121" s="8">
        <v>168</v>
      </c>
    </row>
    <row r="122" spans="1:7" x14ac:dyDescent="0.2">
      <c r="A122" s="8" t="s">
        <v>293</v>
      </c>
      <c r="B122" s="9">
        <v>2220000</v>
      </c>
      <c r="C122" s="9">
        <v>382000</v>
      </c>
      <c r="D122" s="9">
        <v>5.82</v>
      </c>
      <c r="E122" s="8">
        <v>3</v>
      </c>
      <c r="F122" s="8" t="s">
        <v>2</v>
      </c>
      <c r="G122" s="8">
        <v>168</v>
      </c>
    </row>
    <row r="123" spans="1:7" x14ac:dyDescent="0.2">
      <c r="A123" s="8" t="s">
        <v>294</v>
      </c>
      <c r="B123" s="9">
        <v>77700</v>
      </c>
      <c r="C123" s="9">
        <v>1380000</v>
      </c>
      <c r="D123" s="9">
        <v>5.6399999999999999E-2</v>
      </c>
      <c r="E123" s="8">
        <v>3</v>
      </c>
      <c r="F123" s="8" t="s">
        <v>3</v>
      </c>
      <c r="G123" s="8">
        <v>168</v>
      </c>
    </row>
    <row r="124" spans="1:7" x14ac:dyDescent="0.2">
      <c r="A124" s="8" t="s">
        <v>295</v>
      </c>
      <c r="B124" s="9">
        <v>345000</v>
      </c>
      <c r="C124" s="9">
        <v>738000</v>
      </c>
      <c r="D124" s="9">
        <v>0.46700000000000003</v>
      </c>
      <c r="E124" s="8">
        <v>3</v>
      </c>
      <c r="F124" s="8" t="s">
        <v>4</v>
      </c>
      <c r="G124" s="8">
        <v>168</v>
      </c>
    </row>
    <row r="125" spans="1:7" x14ac:dyDescent="0.2">
      <c r="A125" s="8" t="s">
        <v>296</v>
      </c>
      <c r="B125" s="9">
        <v>161000</v>
      </c>
      <c r="C125" s="9">
        <v>232000</v>
      </c>
      <c r="D125" s="9">
        <v>0.69299999999999995</v>
      </c>
      <c r="E125" s="8">
        <v>3</v>
      </c>
      <c r="F125" s="8" t="s">
        <v>5</v>
      </c>
      <c r="G125" s="8">
        <v>168</v>
      </c>
    </row>
    <row r="127" spans="1:7" x14ac:dyDescent="0.2">
      <c r="A127" s="10" t="s">
        <v>475</v>
      </c>
    </row>
    <row r="128" spans="1:7" x14ac:dyDescent="0.2">
      <c r="A128" t="s">
        <v>300</v>
      </c>
      <c r="B128" t="s">
        <v>325</v>
      </c>
      <c r="C128" t="s">
        <v>326</v>
      </c>
      <c r="D128" t="s">
        <v>327</v>
      </c>
    </row>
    <row r="129" spans="1:4" x14ac:dyDescent="0.2">
      <c r="A129">
        <v>0</v>
      </c>
      <c r="B129">
        <v>4353333.333333333</v>
      </c>
      <c r="C129">
        <v>2246666.6666666665</v>
      </c>
      <c r="D129">
        <v>2.4666666666666663</v>
      </c>
    </row>
    <row r="130" spans="1:4" x14ac:dyDescent="0.2">
      <c r="A130">
        <v>3</v>
      </c>
      <c r="B130">
        <v>1602573.3333333333</v>
      </c>
      <c r="C130">
        <v>580096.66666666663</v>
      </c>
      <c r="D130">
        <v>6.7866666666666671</v>
      </c>
    </row>
    <row r="131" spans="1:4" x14ac:dyDescent="0.2">
      <c r="A131">
        <v>6</v>
      </c>
      <c r="B131">
        <v>2518466.6666666665</v>
      </c>
      <c r="C131">
        <v>867100</v>
      </c>
      <c r="D131">
        <v>3.4266666666666663</v>
      </c>
    </row>
    <row r="132" spans="1:4" x14ac:dyDescent="0.2">
      <c r="A132">
        <v>9</v>
      </c>
      <c r="B132">
        <v>2038066.6666666667</v>
      </c>
      <c r="C132">
        <v>1249306.6666666667</v>
      </c>
      <c r="D132">
        <v>3.0066666666666673</v>
      </c>
    </row>
    <row r="133" spans="1:4" x14ac:dyDescent="0.2">
      <c r="A133">
        <v>12</v>
      </c>
      <c r="B133">
        <v>2558840</v>
      </c>
      <c r="C133">
        <v>4216386.333333333</v>
      </c>
      <c r="D133">
        <v>2.4799999999999995</v>
      </c>
    </row>
    <row r="134" spans="1:4" x14ac:dyDescent="0.2">
      <c r="A134">
        <v>15</v>
      </c>
      <c r="B134">
        <v>1419266.6666666667</v>
      </c>
      <c r="C134">
        <v>5147964.666666667</v>
      </c>
      <c r="D134">
        <v>5147964.666666667</v>
      </c>
    </row>
    <row r="135" spans="1:4" x14ac:dyDescent="0.2">
      <c r="A135">
        <v>18</v>
      </c>
      <c r="B135">
        <v>5395620</v>
      </c>
      <c r="C135">
        <v>17510666.666666668</v>
      </c>
      <c r="D135">
        <v>0.4</v>
      </c>
    </row>
    <row r="136" spans="1:4" x14ac:dyDescent="0.2">
      <c r="A136">
        <v>21</v>
      </c>
      <c r="B136">
        <v>4619866.666666667</v>
      </c>
      <c r="C136">
        <v>9668000</v>
      </c>
      <c r="D136">
        <v>0.42</v>
      </c>
    </row>
    <row r="137" spans="1:4" x14ac:dyDescent="0.2">
      <c r="A137">
        <v>168</v>
      </c>
      <c r="B137">
        <v>1236012</v>
      </c>
      <c r="C137">
        <v>651173.33333333337</v>
      </c>
      <c r="D137">
        <v>7.131526666666665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7C558-438D-9B40-A522-EC0647903B6C}">
  <dimension ref="A1:D93"/>
  <sheetViews>
    <sheetView workbookViewId="0">
      <selection activeCell="D1" sqref="D1"/>
    </sheetView>
  </sheetViews>
  <sheetFormatPr baseColWidth="10" defaultRowHeight="16" x14ac:dyDescent="0.2"/>
  <cols>
    <col min="1" max="1" width="22.6640625" customWidth="1"/>
    <col min="2" max="2" width="18.6640625" customWidth="1"/>
  </cols>
  <sheetData>
    <row r="1" spans="1:4" ht="29" thickBot="1" x14ac:dyDescent="0.25">
      <c r="A1" s="4" t="s">
        <v>7</v>
      </c>
      <c r="B1" s="1" t="s">
        <v>8</v>
      </c>
      <c r="C1" s="1" t="s">
        <v>9</v>
      </c>
      <c r="D1" s="1" t="s">
        <v>10</v>
      </c>
    </row>
    <row r="2" spans="1:4" ht="57" thickBot="1" x14ac:dyDescent="0.25">
      <c r="A2" s="3" t="s">
        <v>11</v>
      </c>
      <c r="B2" s="2">
        <v>-8.1359999999999992</v>
      </c>
      <c r="C2" s="5">
        <v>3.6840000000000001E-75</v>
      </c>
      <c r="D2" s="5">
        <v>5.2549999999999999E-73</v>
      </c>
    </row>
    <row r="3" spans="1:4" ht="71" thickBot="1" x14ac:dyDescent="0.25">
      <c r="A3" s="3" t="s">
        <v>12</v>
      </c>
      <c r="B3" s="2">
        <v>-7.7229999999999999</v>
      </c>
      <c r="C3" s="5">
        <v>5.7230000000000003E-25</v>
      </c>
      <c r="D3" s="5">
        <v>1.232E-23</v>
      </c>
    </row>
    <row r="4" spans="1:4" ht="71" thickBot="1" x14ac:dyDescent="0.25">
      <c r="A4" s="3" t="s">
        <v>13</v>
      </c>
      <c r="B4" s="2">
        <v>-7.6669999999999998</v>
      </c>
      <c r="C4" s="5">
        <v>9.611E-33</v>
      </c>
      <c r="D4" s="5">
        <v>4.0609999999999996E-31</v>
      </c>
    </row>
    <row r="5" spans="1:4" ht="57" thickBot="1" x14ac:dyDescent="0.25">
      <c r="A5" s="3" t="s">
        <v>14</v>
      </c>
      <c r="B5" s="2">
        <v>-7.601</v>
      </c>
      <c r="C5" s="5">
        <v>5.8299999999999996E-222</v>
      </c>
      <c r="D5" s="5">
        <v>3.3299999999999997E-219</v>
      </c>
    </row>
    <row r="6" spans="1:4" ht="43" thickBot="1" x14ac:dyDescent="0.25">
      <c r="A6" s="3" t="s">
        <v>15</v>
      </c>
      <c r="B6" s="2">
        <v>-7.5869999999999997</v>
      </c>
      <c r="C6" s="5">
        <v>1.8240000000000001E-31</v>
      </c>
      <c r="D6" s="5">
        <v>6.9390000000000003E-30</v>
      </c>
    </row>
    <row r="7" spans="1:4" ht="43" thickBot="1" x14ac:dyDescent="0.25">
      <c r="A7" s="3" t="s">
        <v>16</v>
      </c>
      <c r="B7" s="2">
        <v>-7.5830000000000002</v>
      </c>
      <c r="C7" s="5">
        <v>1.921E-40</v>
      </c>
      <c r="D7" s="5">
        <v>1.096E-38</v>
      </c>
    </row>
    <row r="8" spans="1:4" ht="57" thickBot="1" x14ac:dyDescent="0.25">
      <c r="A8" s="3" t="s">
        <v>17</v>
      </c>
      <c r="B8" s="2">
        <v>-7.4960000000000004</v>
      </c>
      <c r="C8" s="5">
        <v>7.4600000000000004E-193</v>
      </c>
      <c r="D8" s="5">
        <v>2.8400000000000001E-190</v>
      </c>
    </row>
    <row r="9" spans="1:4" ht="43" thickBot="1" x14ac:dyDescent="0.25">
      <c r="A9" s="3" t="s">
        <v>18</v>
      </c>
      <c r="B9" s="2">
        <v>-7.4660000000000002</v>
      </c>
      <c r="C9" s="5">
        <v>9.9409999999999995E-20</v>
      </c>
      <c r="D9" s="5">
        <v>1.4180000000000001E-18</v>
      </c>
    </row>
    <row r="10" spans="1:4" ht="43" thickBot="1" x14ac:dyDescent="0.25">
      <c r="A10" s="3" t="s">
        <v>19</v>
      </c>
      <c r="B10" s="2">
        <v>-7.4589999999999996</v>
      </c>
      <c r="C10" s="5">
        <v>4.8460000000000004E-46</v>
      </c>
      <c r="D10" s="5">
        <v>3.456E-44</v>
      </c>
    </row>
    <row r="11" spans="1:4" ht="71" thickBot="1" x14ac:dyDescent="0.25">
      <c r="A11" s="3" t="s">
        <v>20</v>
      </c>
      <c r="B11" s="2">
        <v>-7.4290000000000003</v>
      </c>
      <c r="C11" s="5">
        <v>1.7299999999999999E-175</v>
      </c>
      <c r="D11" s="5">
        <v>4.9300000000000002E-173</v>
      </c>
    </row>
    <row r="12" spans="1:4" ht="29" thickBot="1" x14ac:dyDescent="0.25">
      <c r="A12" s="3" t="s">
        <v>21</v>
      </c>
      <c r="B12" s="2">
        <v>-7.4219999999999997</v>
      </c>
      <c r="C12" s="5">
        <v>6.2509999999999997E-25</v>
      </c>
      <c r="D12" s="5">
        <v>1.321E-23</v>
      </c>
    </row>
    <row r="13" spans="1:4" ht="57" thickBot="1" x14ac:dyDescent="0.25">
      <c r="A13" s="3" t="s">
        <v>22</v>
      </c>
      <c r="B13" s="2">
        <v>-7.26</v>
      </c>
      <c r="C13" s="5">
        <v>9.2770000000000004E-28</v>
      </c>
      <c r="D13" s="5">
        <v>2.8609999999999998E-26</v>
      </c>
    </row>
    <row r="14" spans="1:4" ht="43" thickBot="1" x14ac:dyDescent="0.25">
      <c r="A14" s="3" t="s">
        <v>23</v>
      </c>
      <c r="B14" s="2">
        <v>-7.2389999999999999</v>
      </c>
      <c r="C14" s="5">
        <v>2.5899999999999999E-82</v>
      </c>
      <c r="D14" s="5">
        <v>4.2210000000000001E-80</v>
      </c>
    </row>
    <row r="15" spans="1:4" ht="57" thickBot="1" x14ac:dyDescent="0.25">
      <c r="A15" s="3" t="s">
        <v>24</v>
      </c>
      <c r="B15" s="2">
        <v>-7.1849999999999996</v>
      </c>
      <c r="C15" s="5">
        <v>5.2109999999999997E-68</v>
      </c>
      <c r="D15" s="5">
        <v>5.4050000000000005E-66</v>
      </c>
    </row>
    <row r="16" spans="1:4" ht="57" thickBot="1" x14ac:dyDescent="0.25">
      <c r="A16" s="3" t="s">
        <v>25</v>
      </c>
      <c r="B16" s="2">
        <v>-7.1779999999999999</v>
      </c>
      <c r="C16" s="5">
        <v>6.098E-28</v>
      </c>
      <c r="D16" s="5">
        <v>1.9329999999999999E-26</v>
      </c>
    </row>
    <row r="17" spans="1:4" ht="43" thickBot="1" x14ac:dyDescent="0.25">
      <c r="A17" s="3" t="s">
        <v>26</v>
      </c>
      <c r="B17" s="2">
        <v>-7.1260000000000003</v>
      </c>
      <c r="C17" s="5">
        <v>2.9880000000000001E-34</v>
      </c>
      <c r="D17" s="5">
        <v>1.364E-32</v>
      </c>
    </row>
    <row r="18" spans="1:4" ht="57" thickBot="1" x14ac:dyDescent="0.25">
      <c r="A18" s="3" t="s">
        <v>27</v>
      </c>
      <c r="B18" s="2">
        <v>-7.0730000000000004</v>
      </c>
      <c r="C18" s="5">
        <v>3.5190000000000001E-24</v>
      </c>
      <c r="D18" s="5">
        <v>7.1709999999999996E-23</v>
      </c>
    </row>
    <row r="19" spans="1:4" ht="43" thickBot="1" x14ac:dyDescent="0.25">
      <c r="A19" s="3" t="s">
        <v>28</v>
      </c>
      <c r="B19" s="2">
        <v>-7.0430000000000001</v>
      </c>
      <c r="C19" s="5">
        <v>7.9780000000000004E-33</v>
      </c>
      <c r="D19" s="5">
        <v>3.5010000000000001E-31</v>
      </c>
    </row>
    <row r="20" spans="1:4" ht="99" thickBot="1" x14ac:dyDescent="0.25">
      <c r="A20" s="3" t="s">
        <v>29</v>
      </c>
      <c r="B20" s="2">
        <v>-7.0430000000000001</v>
      </c>
      <c r="C20" s="5">
        <v>1.406E-46</v>
      </c>
      <c r="D20" s="5">
        <v>1.069E-44</v>
      </c>
    </row>
    <row r="21" spans="1:4" ht="71" thickBot="1" x14ac:dyDescent="0.25">
      <c r="A21" s="3" t="s">
        <v>30</v>
      </c>
      <c r="B21" s="2">
        <v>-7.0019999999999998</v>
      </c>
      <c r="C21" s="5">
        <v>5.8460000000000003E-18</v>
      </c>
      <c r="D21" s="5">
        <v>7.1719999999999997E-17</v>
      </c>
    </row>
    <row r="22" spans="1:4" ht="43" thickBot="1" x14ac:dyDescent="0.25">
      <c r="A22" s="3" t="s">
        <v>31</v>
      </c>
      <c r="B22" s="2">
        <v>-6.9480000000000004</v>
      </c>
      <c r="C22" s="5">
        <v>7.5579999999999997E-22</v>
      </c>
      <c r="D22" s="5">
        <v>1.2680000000000001E-20</v>
      </c>
    </row>
    <row r="23" spans="1:4" ht="29" thickBot="1" x14ac:dyDescent="0.25">
      <c r="A23" s="3" t="s">
        <v>32</v>
      </c>
      <c r="B23" s="2">
        <v>-6.9450000000000003</v>
      </c>
      <c r="C23" s="5">
        <v>3.439E-29</v>
      </c>
      <c r="D23" s="5">
        <v>1.121E-27</v>
      </c>
    </row>
    <row r="24" spans="1:4" ht="57" thickBot="1" x14ac:dyDescent="0.25">
      <c r="A24" s="3" t="s">
        <v>33</v>
      </c>
      <c r="B24" s="2">
        <v>-6.9450000000000003</v>
      </c>
      <c r="C24" s="5">
        <v>9.2980000000000001E-62</v>
      </c>
      <c r="D24" s="5">
        <v>8.161E-60</v>
      </c>
    </row>
    <row r="25" spans="1:4" ht="29" thickBot="1" x14ac:dyDescent="0.25">
      <c r="A25" s="3" t="s">
        <v>34</v>
      </c>
      <c r="B25" s="2">
        <v>-6.9260000000000002</v>
      </c>
      <c r="C25" s="5">
        <v>2.5389999999999998E-31</v>
      </c>
      <c r="D25" s="5">
        <v>9.3460000000000007E-30</v>
      </c>
    </row>
    <row r="26" spans="1:4" ht="71" thickBot="1" x14ac:dyDescent="0.25">
      <c r="A26" s="3" t="s">
        <v>35</v>
      </c>
      <c r="B26" s="2">
        <v>-6.875</v>
      </c>
      <c r="C26" s="5">
        <v>3.5310000000000003E-48</v>
      </c>
      <c r="D26" s="5">
        <v>2.8779999999999998E-46</v>
      </c>
    </row>
    <row r="27" spans="1:4" ht="29" thickBot="1" x14ac:dyDescent="0.25">
      <c r="A27" s="3" t="s">
        <v>36</v>
      </c>
      <c r="B27" s="2">
        <v>-6.8650000000000002</v>
      </c>
      <c r="C27" s="5">
        <v>7.7960000000000002E-26</v>
      </c>
      <c r="D27" s="5">
        <v>1.9770000000000001E-24</v>
      </c>
    </row>
    <row r="28" spans="1:4" ht="57" thickBot="1" x14ac:dyDescent="0.25">
      <c r="A28" s="3" t="s">
        <v>37</v>
      </c>
      <c r="B28" s="2">
        <v>-6.8650000000000002</v>
      </c>
      <c r="C28" s="5">
        <v>4.4990000000000003E-24</v>
      </c>
      <c r="D28" s="5">
        <v>8.8510000000000002E-23</v>
      </c>
    </row>
    <row r="29" spans="1:4" ht="57" thickBot="1" x14ac:dyDescent="0.25">
      <c r="A29" s="3" t="s">
        <v>38</v>
      </c>
      <c r="B29" s="2">
        <v>-6.7930000000000001</v>
      </c>
      <c r="C29" s="5">
        <v>8.6539999999999994E-27</v>
      </c>
      <c r="D29" s="5">
        <v>2.4080000000000001E-25</v>
      </c>
    </row>
    <row r="30" spans="1:4" ht="43" thickBot="1" x14ac:dyDescent="0.25">
      <c r="A30" s="3" t="s">
        <v>39</v>
      </c>
      <c r="B30" s="2">
        <v>-6.7530000000000001</v>
      </c>
      <c r="C30" s="5">
        <v>6.7279999999999999E-30</v>
      </c>
      <c r="D30" s="5">
        <v>2.326E-28</v>
      </c>
    </row>
    <row r="31" spans="1:4" ht="29" thickBot="1" x14ac:dyDescent="0.25">
      <c r="A31" s="3" t="s">
        <v>40</v>
      </c>
      <c r="B31" s="2">
        <v>-6.7279999999999998</v>
      </c>
      <c r="C31" s="5">
        <v>1.321E-42</v>
      </c>
      <c r="D31" s="5">
        <v>7.9309999999999997E-41</v>
      </c>
    </row>
    <row r="32" spans="1:4" ht="17" thickBot="1" x14ac:dyDescent="0.25">
      <c r="A32" s="3" t="s">
        <v>41</v>
      </c>
      <c r="B32" s="2">
        <v>-6.6959999999999997</v>
      </c>
      <c r="C32" s="5">
        <v>2.9850000000000002E-65</v>
      </c>
      <c r="D32" s="5">
        <v>2.8380000000000001E-63</v>
      </c>
    </row>
    <row r="33" spans="1:4" ht="99" thickBot="1" x14ac:dyDescent="0.25">
      <c r="A33" s="3" t="s">
        <v>42</v>
      </c>
      <c r="B33" s="2">
        <v>-6.6749999999999998</v>
      </c>
      <c r="C33" s="5">
        <v>1.246E-35</v>
      </c>
      <c r="D33" s="5">
        <v>6.1810000000000002E-34</v>
      </c>
    </row>
    <row r="34" spans="1:4" ht="43" thickBot="1" x14ac:dyDescent="0.25">
      <c r="A34" s="3" t="s">
        <v>43</v>
      </c>
      <c r="B34" s="2">
        <v>-6.6440000000000001</v>
      </c>
      <c r="C34" s="5">
        <v>4.6009999999999998E-32</v>
      </c>
      <c r="D34" s="5">
        <v>1.8750000000000002E-30</v>
      </c>
    </row>
    <row r="35" spans="1:4" ht="29" thickBot="1" x14ac:dyDescent="0.25">
      <c r="A35" s="3" t="s">
        <v>44</v>
      </c>
      <c r="B35" s="2">
        <v>-6.6230000000000002</v>
      </c>
      <c r="C35" s="5">
        <v>3.8669999999999999E-24</v>
      </c>
      <c r="D35" s="5">
        <v>7.742E-23</v>
      </c>
    </row>
    <row r="36" spans="1:4" ht="71" thickBot="1" x14ac:dyDescent="0.25">
      <c r="A36" s="3" t="s">
        <v>45</v>
      </c>
      <c r="B36" s="2">
        <v>-6.601</v>
      </c>
      <c r="C36" s="5">
        <v>4.4219999999999997E-71</v>
      </c>
      <c r="D36" s="5">
        <v>5.0450000000000004E-69</v>
      </c>
    </row>
    <row r="37" spans="1:4" ht="43" thickBot="1" x14ac:dyDescent="0.25">
      <c r="A37" s="3" t="s">
        <v>46</v>
      </c>
      <c r="B37" s="2">
        <v>-6.5220000000000002</v>
      </c>
      <c r="C37" s="5">
        <v>5.1100000000000002E-25</v>
      </c>
      <c r="D37" s="5">
        <v>1.143E-23</v>
      </c>
    </row>
    <row r="38" spans="1:4" ht="43" thickBot="1" x14ac:dyDescent="0.25">
      <c r="A38" s="3" t="s">
        <v>47</v>
      </c>
      <c r="B38" s="2">
        <v>-6.5190000000000001</v>
      </c>
      <c r="C38" s="5">
        <v>1.7559999999999999E-23</v>
      </c>
      <c r="D38" s="5">
        <v>3.284E-22</v>
      </c>
    </row>
    <row r="39" spans="1:4" ht="99" thickBot="1" x14ac:dyDescent="0.25">
      <c r="A39" s="3" t="s">
        <v>48</v>
      </c>
      <c r="B39" s="2">
        <v>-6.4740000000000002</v>
      </c>
      <c r="C39" s="5">
        <v>3.2299999999999999E-23</v>
      </c>
      <c r="D39" s="5">
        <v>5.944E-22</v>
      </c>
    </row>
    <row r="40" spans="1:4" ht="71" thickBot="1" x14ac:dyDescent="0.25">
      <c r="A40" s="3" t="s">
        <v>49</v>
      </c>
      <c r="B40" s="2">
        <v>-6.4249999999999998</v>
      </c>
      <c r="C40" s="5">
        <v>4.9510000000000002E-23</v>
      </c>
      <c r="D40" s="5">
        <v>8.826E-22</v>
      </c>
    </row>
    <row r="41" spans="1:4" ht="113" thickBot="1" x14ac:dyDescent="0.25">
      <c r="A41" s="3" t="s">
        <v>50</v>
      </c>
      <c r="B41" s="2">
        <v>-6.4180000000000001</v>
      </c>
      <c r="C41" s="5">
        <v>1.1349999999999999E-19</v>
      </c>
      <c r="D41" s="5">
        <v>1.5980000000000001E-18</v>
      </c>
    </row>
    <row r="42" spans="1:4" ht="29" thickBot="1" x14ac:dyDescent="0.25">
      <c r="A42" s="3" t="s">
        <v>51</v>
      </c>
      <c r="B42" s="2">
        <v>-6.3920000000000003</v>
      </c>
      <c r="C42" s="5">
        <v>1.34E-21</v>
      </c>
      <c r="D42" s="5">
        <v>2.216E-20</v>
      </c>
    </row>
    <row r="43" spans="1:4" ht="17" thickBot="1" x14ac:dyDescent="0.25">
      <c r="A43" s="3" t="s">
        <v>52</v>
      </c>
      <c r="B43" s="2">
        <v>-6.2229999999999999</v>
      </c>
      <c r="C43" s="5">
        <v>1.3879999999999999E-43</v>
      </c>
      <c r="D43" s="5">
        <v>8.7979999999999998E-42</v>
      </c>
    </row>
    <row r="44" spans="1:4" ht="113" thickBot="1" x14ac:dyDescent="0.25">
      <c r="A44" s="3" t="s">
        <v>53</v>
      </c>
      <c r="B44" s="2">
        <v>-6.1479999999999997</v>
      </c>
      <c r="C44" s="5">
        <v>1.1610000000000001E-34</v>
      </c>
      <c r="D44" s="5">
        <v>5.521E-33</v>
      </c>
    </row>
    <row r="45" spans="1:4" ht="43" thickBot="1" x14ac:dyDescent="0.25">
      <c r="A45" s="3" t="s">
        <v>54</v>
      </c>
      <c r="B45" s="2">
        <v>-6.117</v>
      </c>
      <c r="C45" s="5">
        <v>8.9910000000000005E-32</v>
      </c>
      <c r="D45" s="5">
        <v>3.538E-30</v>
      </c>
    </row>
    <row r="46" spans="1:4" ht="57" thickBot="1" x14ac:dyDescent="0.25">
      <c r="A46" s="3" t="s">
        <v>55</v>
      </c>
      <c r="B46" s="2">
        <v>-6.0640000000000001</v>
      </c>
      <c r="C46" s="5">
        <v>1.8020000000000001E-26</v>
      </c>
      <c r="D46" s="5">
        <v>4.7820000000000002E-25</v>
      </c>
    </row>
    <row r="47" spans="1:4" ht="43" thickBot="1" x14ac:dyDescent="0.25">
      <c r="A47" s="3" t="s">
        <v>56</v>
      </c>
      <c r="B47" s="2">
        <v>-6.0460000000000003</v>
      </c>
      <c r="C47" s="5">
        <v>4.5909999999999999E-25</v>
      </c>
      <c r="D47" s="5">
        <v>1.048E-23</v>
      </c>
    </row>
    <row r="48" spans="1:4" ht="71" thickBot="1" x14ac:dyDescent="0.25">
      <c r="A48" s="3" t="s">
        <v>57</v>
      </c>
      <c r="B48" s="2">
        <v>-5.9349999999999996</v>
      </c>
      <c r="C48" s="5">
        <v>6.7120000000000001E-24</v>
      </c>
      <c r="D48" s="5">
        <v>1.2759999999999999E-22</v>
      </c>
    </row>
    <row r="49" spans="1:4" ht="71" thickBot="1" x14ac:dyDescent="0.25">
      <c r="A49" s="3" t="s">
        <v>58</v>
      </c>
      <c r="B49" s="2">
        <v>-5.9349999999999996</v>
      </c>
      <c r="C49" s="5">
        <v>6.7120000000000001E-24</v>
      </c>
      <c r="D49" s="5">
        <v>1.2759999999999999E-22</v>
      </c>
    </row>
    <row r="50" spans="1:4" ht="29" thickBot="1" x14ac:dyDescent="0.25">
      <c r="A50" s="3" t="s">
        <v>59</v>
      </c>
      <c r="B50" s="2">
        <v>-5.9329999999999998</v>
      </c>
      <c r="C50" s="5">
        <v>3.322E-21</v>
      </c>
      <c r="D50" s="5">
        <v>5.3389999999999998E-20</v>
      </c>
    </row>
    <row r="51" spans="1:4" ht="43" thickBot="1" x14ac:dyDescent="0.25">
      <c r="A51" s="3" t="s">
        <v>60</v>
      </c>
      <c r="B51" s="2">
        <v>-5.8760000000000003</v>
      </c>
      <c r="C51" s="5">
        <v>3.402E-25</v>
      </c>
      <c r="D51" s="5">
        <v>8.0870000000000004E-24</v>
      </c>
    </row>
    <row r="52" spans="1:4" ht="57" thickBot="1" x14ac:dyDescent="0.25">
      <c r="A52" s="3" t="s">
        <v>61</v>
      </c>
      <c r="B52" s="2">
        <v>-5.8470000000000004</v>
      </c>
      <c r="C52" s="5">
        <v>1.5429999999999999E-19</v>
      </c>
      <c r="D52" s="5">
        <v>2.122E-18</v>
      </c>
    </row>
    <row r="53" spans="1:4" ht="29" thickBot="1" x14ac:dyDescent="0.25">
      <c r="A53" s="3" t="s">
        <v>62</v>
      </c>
      <c r="B53" s="2">
        <v>-5.8460000000000001</v>
      </c>
      <c r="C53" s="5">
        <v>8.2100000000000005E-21</v>
      </c>
      <c r="D53" s="5">
        <v>1.2490000000000001E-19</v>
      </c>
    </row>
    <row r="54" spans="1:4" ht="85" thickBot="1" x14ac:dyDescent="0.25">
      <c r="A54" s="3" t="s">
        <v>63</v>
      </c>
      <c r="B54" s="2">
        <v>-5.81</v>
      </c>
      <c r="C54" s="5">
        <v>3.088E-25</v>
      </c>
      <c r="D54" s="5">
        <v>7.6599999999999996E-24</v>
      </c>
    </row>
    <row r="55" spans="1:4" ht="29" thickBot="1" x14ac:dyDescent="0.25">
      <c r="A55" s="3" t="s">
        <v>64</v>
      </c>
      <c r="B55" s="2">
        <v>-5.7530000000000001</v>
      </c>
      <c r="C55" s="5">
        <v>9.6750000000000005E-19</v>
      </c>
      <c r="D55" s="5">
        <v>1.244E-17</v>
      </c>
    </row>
    <row r="56" spans="1:4" ht="43" thickBot="1" x14ac:dyDescent="0.25">
      <c r="A56" s="3" t="s">
        <v>65</v>
      </c>
      <c r="B56" s="2">
        <v>-5.72</v>
      </c>
      <c r="C56" s="5">
        <v>3.5709999999999999E-20</v>
      </c>
      <c r="D56" s="5">
        <v>5.2240000000000001E-19</v>
      </c>
    </row>
    <row r="57" spans="1:4" ht="57" thickBot="1" x14ac:dyDescent="0.25">
      <c r="A57" s="3" t="s">
        <v>66</v>
      </c>
      <c r="B57" s="2">
        <v>-5.601</v>
      </c>
      <c r="C57" s="5">
        <v>3.87E-22</v>
      </c>
      <c r="D57" s="5">
        <v>6.6899999999999999E-21</v>
      </c>
    </row>
    <row r="58" spans="1:4" ht="29" thickBot="1" x14ac:dyDescent="0.25">
      <c r="A58" s="3" t="s">
        <v>67</v>
      </c>
      <c r="B58" s="2">
        <v>-5.58</v>
      </c>
      <c r="C58" s="5">
        <v>4.6009999999999998E-20</v>
      </c>
      <c r="D58" s="5">
        <v>6.6460000000000001E-19</v>
      </c>
    </row>
    <row r="59" spans="1:4" ht="29" thickBot="1" x14ac:dyDescent="0.25">
      <c r="A59" s="3" t="s">
        <v>68</v>
      </c>
      <c r="B59" s="2">
        <v>-5.5570000000000004</v>
      </c>
      <c r="C59" s="5">
        <v>4.7680000000000002E-27</v>
      </c>
      <c r="D59" s="5">
        <v>1.3600000000000001E-25</v>
      </c>
    </row>
    <row r="60" spans="1:4" ht="85" thickBot="1" x14ac:dyDescent="0.25">
      <c r="A60" s="3" t="s">
        <v>69</v>
      </c>
      <c r="B60" s="2">
        <v>-5.508</v>
      </c>
      <c r="C60" s="5">
        <v>3.2759999999999999E-25</v>
      </c>
      <c r="D60" s="5">
        <v>7.9539999999999999E-24</v>
      </c>
    </row>
    <row r="61" spans="1:4" ht="71" thickBot="1" x14ac:dyDescent="0.25">
      <c r="A61" s="3" t="s">
        <v>70</v>
      </c>
      <c r="B61" s="2">
        <v>-5.5030000000000001</v>
      </c>
      <c r="C61" s="5">
        <v>3.623E-27</v>
      </c>
      <c r="D61" s="5">
        <v>1.06E-25</v>
      </c>
    </row>
    <row r="62" spans="1:4" ht="29" thickBot="1" x14ac:dyDescent="0.25">
      <c r="A62" s="3" t="s">
        <v>71</v>
      </c>
      <c r="B62" s="2">
        <v>-5.4980000000000002</v>
      </c>
      <c r="C62" s="5">
        <v>2.4110000000000002E-38</v>
      </c>
      <c r="D62" s="5">
        <v>1.3100000000000001E-36</v>
      </c>
    </row>
    <row r="63" spans="1:4" ht="71" thickBot="1" x14ac:dyDescent="0.25">
      <c r="A63" s="3" t="s">
        <v>72</v>
      </c>
      <c r="B63" s="2">
        <v>-5.4950000000000001</v>
      </c>
      <c r="C63" s="5">
        <v>5.112E-21</v>
      </c>
      <c r="D63" s="5">
        <v>8.1000000000000005E-20</v>
      </c>
    </row>
    <row r="64" spans="1:4" ht="29" thickBot="1" x14ac:dyDescent="0.25">
      <c r="A64" s="3" t="s">
        <v>73</v>
      </c>
      <c r="B64" s="2">
        <v>-5.4880000000000004</v>
      </c>
      <c r="C64" s="5">
        <v>1.509E-21</v>
      </c>
      <c r="D64" s="5">
        <v>2.4589999999999999E-20</v>
      </c>
    </row>
    <row r="65" spans="1:4" ht="57" thickBot="1" x14ac:dyDescent="0.25">
      <c r="A65" s="3" t="s">
        <v>74</v>
      </c>
      <c r="B65" s="2">
        <v>-5.4610000000000003</v>
      </c>
      <c r="C65" s="5">
        <v>1.4100000000000001E-19</v>
      </c>
      <c r="D65" s="5">
        <v>1.9609999999999998E-18</v>
      </c>
    </row>
    <row r="66" spans="1:4" ht="141" thickBot="1" x14ac:dyDescent="0.25">
      <c r="A66" s="3" t="s">
        <v>75</v>
      </c>
      <c r="B66" s="2">
        <v>-5.3470000000000004</v>
      </c>
      <c r="C66" s="5">
        <v>2.1290000000000001E-26</v>
      </c>
      <c r="D66" s="5">
        <v>5.52E-25</v>
      </c>
    </row>
    <row r="67" spans="1:4" ht="29" thickBot="1" x14ac:dyDescent="0.25">
      <c r="A67" s="3" t="s">
        <v>76</v>
      </c>
      <c r="B67" s="2">
        <v>-5.298</v>
      </c>
      <c r="C67" s="5">
        <v>7.9590000000000004E-21</v>
      </c>
      <c r="D67" s="5">
        <v>1.227E-19</v>
      </c>
    </row>
    <row r="68" spans="1:4" ht="29" thickBot="1" x14ac:dyDescent="0.25">
      <c r="A68" s="3" t="s">
        <v>77</v>
      </c>
      <c r="B68" s="2">
        <v>-5.2709999999999999</v>
      </c>
      <c r="C68" s="5">
        <v>5.2959999999999997E-25</v>
      </c>
      <c r="D68" s="5">
        <v>1.162E-23</v>
      </c>
    </row>
    <row r="69" spans="1:4" ht="29" thickBot="1" x14ac:dyDescent="0.25">
      <c r="A69" s="3" t="s">
        <v>78</v>
      </c>
      <c r="B69" s="2">
        <v>-5.1479999999999997</v>
      </c>
      <c r="C69" s="5">
        <v>1.236E-20</v>
      </c>
      <c r="D69" s="5">
        <v>1.856E-19</v>
      </c>
    </row>
    <row r="70" spans="1:4" ht="113" thickBot="1" x14ac:dyDescent="0.25">
      <c r="A70" s="3" t="s">
        <v>79</v>
      </c>
      <c r="B70" s="2">
        <v>-5.09</v>
      </c>
      <c r="C70" s="5">
        <v>5.9869999999999998E-21</v>
      </c>
      <c r="D70" s="5">
        <v>9.3569999999999998E-20</v>
      </c>
    </row>
    <row r="71" spans="1:4" ht="57" thickBot="1" x14ac:dyDescent="0.25">
      <c r="A71" s="3" t="s">
        <v>80</v>
      </c>
      <c r="B71" s="2">
        <v>-5.0869999999999997</v>
      </c>
      <c r="C71" s="5">
        <v>2.4050000000000001E-27</v>
      </c>
      <c r="D71" s="5">
        <v>7.2200000000000002E-26</v>
      </c>
    </row>
    <row r="72" spans="1:4" ht="43" thickBot="1" x14ac:dyDescent="0.25">
      <c r="A72" s="3" t="s">
        <v>81</v>
      </c>
      <c r="B72" s="2">
        <v>-5.0529999999999999</v>
      </c>
      <c r="C72" s="5">
        <v>8.4990000000000007E-30</v>
      </c>
      <c r="D72" s="5">
        <v>2.8520000000000001E-28</v>
      </c>
    </row>
    <row r="73" spans="1:4" ht="71" thickBot="1" x14ac:dyDescent="0.25">
      <c r="A73" s="3" t="s">
        <v>82</v>
      </c>
      <c r="B73" s="2">
        <v>-4.9740000000000002</v>
      </c>
      <c r="C73" s="5">
        <v>3.8510000000000003E-30</v>
      </c>
      <c r="D73" s="5">
        <v>1.373E-28</v>
      </c>
    </row>
    <row r="74" spans="1:4" ht="141" thickBot="1" x14ac:dyDescent="0.25">
      <c r="A74" s="3" t="s">
        <v>83</v>
      </c>
      <c r="B74" s="2">
        <v>-4.835</v>
      </c>
      <c r="C74" s="5">
        <v>9.7009999999999995E-19</v>
      </c>
      <c r="D74" s="5">
        <v>1.244E-17</v>
      </c>
    </row>
    <row r="75" spans="1:4" ht="57" thickBot="1" x14ac:dyDescent="0.25">
      <c r="A75" s="3" t="s">
        <v>84</v>
      </c>
      <c r="B75" s="2">
        <v>-4.7359999999999998</v>
      </c>
      <c r="C75" s="5">
        <v>2.3139999999999998E-19</v>
      </c>
      <c r="D75" s="5">
        <v>3.1059999999999999E-18</v>
      </c>
    </row>
    <row r="76" spans="1:4" ht="29" thickBot="1" x14ac:dyDescent="0.25">
      <c r="A76" s="3" t="s">
        <v>85</v>
      </c>
      <c r="B76" s="2">
        <v>-4.6420000000000003</v>
      </c>
      <c r="C76" s="5">
        <v>5.1660000000000001E-19</v>
      </c>
      <c r="D76" s="5">
        <v>6.7749999999999998E-18</v>
      </c>
    </row>
    <row r="77" spans="1:4" ht="43" thickBot="1" x14ac:dyDescent="0.25">
      <c r="A77" s="3" t="s">
        <v>86</v>
      </c>
      <c r="B77" s="2">
        <v>-4.5670000000000002</v>
      </c>
      <c r="C77" s="5">
        <v>4.233E-25</v>
      </c>
      <c r="D77" s="5">
        <v>9.8570000000000002E-24</v>
      </c>
    </row>
    <row r="78" spans="1:4" ht="43" thickBot="1" x14ac:dyDescent="0.25">
      <c r="A78" s="3" t="s">
        <v>87</v>
      </c>
      <c r="B78" s="2">
        <v>-4.157</v>
      </c>
      <c r="C78" s="5">
        <v>1.013E-22</v>
      </c>
      <c r="D78" s="5">
        <v>1.7790000000000001E-21</v>
      </c>
    </row>
    <row r="79" spans="1:4" ht="43" thickBot="1" x14ac:dyDescent="0.25">
      <c r="A79" s="3" t="s">
        <v>88</v>
      </c>
      <c r="B79" s="2">
        <v>-4.13</v>
      </c>
      <c r="C79" s="5">
        <v>2.4720000000000002E-19</v>
      </c>
      <c r="D79" s="5">
        <v>3.2799999999999999E-18</v>
      </c>
    </row>
    <row r="80" spans="1:4" ht="57" thickBot="1" x14ac:dyDescent="0.25">
      <c r="A80" s="3" t="s">
        <v>89</v>
      </c>
      <c r="B80" s="2">
        <v>-3.0819999999999999</v>
      </c>
      <c r="C80" s="5">
        <v>4.6880000000000003E-89</v>
      </c>
      <c r="D80" s="5">
        <v>8.9140000000000006E-87</v>
      </c>
    </row>
    <row r="81" spans="1:4" ht="29" thickBot="1" x14ac:dyDescent="0.25">
      <c r="A81" s="3" t="s">
        <v>90</v>
      </c>
      <c r="B81" s="2">
        <v>-2.383</v>
      </c>
      <c r="C81" s="5">
        <v>9.3949999999999996E-74</v>
      </c>
      <c r="D81" s="5">
        <v>1.191E-71</v>
      </c>
    </row>
    <row r="82" spans="1:4" ht="29" thickBot="1" x14ac:dyDescent="0.25">
      <c r="A82" s="3" t="s">
        <v>91</v>
      </c>
      <c r="B82" s="2">
        <v>-2.137</v>
      </c>
      <c r="C82" s="5">
        <v>8.8600000000000004E-307</v>
      </c>
      <c r="D82" s="5">
        <v>1.0099999999999999E-303</v>
      </c>
    </row>
    <row r="83" spans="1:4" ht="43" thickBot="1" x14ac:dyDescent="0.25">
      <c r="A83" s="3" t="s">
        <v>92</v>
      </c>
      <c r="B83" s="2">
        <v>-1.9259999999999999</v>
      </c>
      <c r="C83" s="5">
        <v>1.5269999999999999E-20</v>
      </c>
      <c r="D83" s="5">
        <v>2.263E-19</v>
      </c>
    </row>
    <row r="84" spans="1:4" ht="43" thickBot="1" x14ac:dyDescent="0.25">
      <c r="A84" s="3" t="s">
        <v>93</v>
      </c>
      <c r="B84" s="2">
        <v>-1.7909999999999999</v>
      </c>
      <c r="C84" s="5">
        <v>3.2899999999999998E-18</v>
      </c>
      <c r="D84" s="5">
        <v>4.1249999999999999E-17</v>
      </c>
    </row>
    <row r="85" spans="1:4" ht="43" thickBot="1" x14ac:dyDescent="0.25">
      <c r="A85" s="3" t="s">
        <v>94</v>
      </c>
      <c r="B85" s="2">
        <v>-1.659</v>
      </c>
      <c r="C85" s="5">
        <v>7.2980000000000006E-45</v>
      </c>
      <c r="D85" s="5">
        <v>4.8990000000000001E-43</v>
      </c>
    </row>
    <row r="86" spans="1:4" ht="85" thickBot="1" x14ac:dyDescent="0.25">
      <c r="A86" s="3" t="s">
        <v>95</v>
      </c>
      <c r="B86" s="2">
        <v>0.57199999999999995</v>
      </c>
      <c r="C86" s="5">
        <v>1.099E-26</v>
      </c>
      <c r="D86" s="5">
        <v>2.9859999999999998E-25</v>
      </c>
    </row>
    <row r="87" spans="1:4" ht="43" thickBot="1" x14ac:dyDescent="0.25">
      <c r="A87" s="3" t="s">
        <v>96</v>
      </c>
      <c r="B87" s="2">
        <v>0.57899999999999996</v>
      </c>
      <c r="C87" s="5">
        <v>6.9939999999999999E-18</v>
      </c>
      <c r="D87" s="5">
        <v>8.4889999999999997E-17</v>
      </c>
    </row>
    <row r="88" spans="1:4" ht="29" thickBot="1" x14ac:dyDescent="0.25">
      <c r="A88" s="3" t="s">
        <v>97</v>
      </c>
      <c r="B88" s="2">
        <v>0.6</v>
      </c>
      <c r="C88" s="5">
        <v>7.4930000000000003E-22</v>
      </c>
      <c r="D88" s="5">
        <v>1.2680000000000001E-20</v>
      </c>
    </row>
    <row r="89" spans="1:4" ht="29" thickBot="1" x14ac:dyDescent="0.25">
      <c r="A89" s="3" t="s">
        <v>98</v>
      </c>
      <c r="B89" s="2">
        <v>0.66600000000000004</v>
      </c>
      <c r="C89" s="5">
        <v>3.9070000000000001E-23</v>
      </c>
      <c r="D89" s="5">
        <v>7.0760000000000002E-22</v>
      </c>
    </row>
    <row r="90" spans="1:4" ht="57" thickBot="1" x14ac:dyDescent="0.25">
      <c r="A90" s="3" t="s">
        <v>99</v>
      </c>
      <c r="B90" s="2">
        <v>0.90700000000000003</v>
      </c>
      <c r="C90" s="5">
        <v>1.0049999999999999E-24</v>
      </c>
      <c r="D90" s="5">
        <v>2.085E-23</v>
      </c>
    </row>
    <row r="91" spans="1:4" ht="99" thickBot="1" x14ac:dyDescent="0.25">
      <c r="A91" s="3" t="s">
        <v>100</v>
      </c>
      <c r="B91" s="2">
        <v>1.1679999999999999</v>
      </c>
      <c r="C91" s="5">
        <v>1.411E-36</v>
      </c>
      <c r="D91" s="5">
        <v>7.3170000000000004E-35</v>
      </c>
    </row>
    <row r="92" spans="1:4" ht="43" thickBot="1" x14ac:dyDescent="0.25">
      <c r="A92" s="3" t="s">
        <v>101</v>
      </c>
      <c r="B92" s="2">
        <v>1.5189999999999999</v>
      </c>
      <c r="C92" s="5">
        <v>7.2500000000000001E-120</v>
      </c>
      <c r="D92" s="5">
        <v>1.6500000000000001E-117</v>
      </c>
    </row>
    <row r="93" spans="1:4" ht="57" thickBot="1" x14ac:dyDescent="0.25">
      <c r="A93" s="3" t="s">
        <v>102</v>
      </c>
      <c r="B93" s="2">
        <v>1.8220000000000001</v>
      </c>
      <c r="C93" s="5">
        <v>5.609E-18</v>
      </c>
      <c r="D93" s="5">
        <v>6.9570000000000002E-17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4C951-769B-7E44-B224-B4C3FAA04526}">
  <dimension ref="A1:B56"/>
  <sheetViews>
    <sheetView topLeftCell="A47" workbookViewId="0">
      <selection activeCell="I7" sqref="I7"/>
    </sheetView>
  </sheetViews>
  <sheetFormatPr baseColWidth="10" defaultRowHeight="16" x14ac:dyDescent="0.2"/>
  <cols>
    <col min="1" max="1" width="51.33203125" customWidth="1"/>
    <col min="2" max="2" width="37" customWidth="1"/>
  </cols>
  <sheetData>
    <row r="1" spans="1:2" ht="29" thickBot="1" x14ac:dyDescent="0.25">
      <c r="A1" s="4" t="s">
        <v>103</v>
      </c>
      <c r="B1" s="1" t="s">
        <v>104</v>
      </c>
    </row>
    <row r="2" spans="1:2" ht="85" thickBot="1" x14ac:dyDescent="0.25">
      <c r="A2" s="3" t="s">
        <v>105</v>
      </c>
      <c r="B2" s="2" t="s">
        <v>106</v>
      </c>
    </row>
    <row r="3" spans="1:2" ht="57" thickBot="1" x14ac:dyDescent="0.25">
      <c r="A3" s="3" t="s">
        <v>107</v>
      </c>
      <c r="B3" s="2" t="s">
        <v>106</v>
      </c>
    </row>
    <row r="4" spans="1:2" ht="57" thickBot="1" x14ac:dyDescent="0.25">
      <c r="A4" s="3" t="s">
        <v>108</v>
      </c>
      <c r="B4" s="2" t="s">
        <v>106</v>
      </c>
    </row>
    <row r="5" spans="1:2" ht="57" thickBot="1" x14ac:dyDescent="0.25">
      <c r="A5" s="3" t="s">
        <v>109</v>
      </c>
      <c r="B5" s="2" t="s">
        <v>106</v>
      </c>
    </row>
    <row r="6" spans="1:2" ht="71" thickBot="1" x14ac:dyDescent="0.25">
      <c r="A6" s="3" t="s">
        <v>110</v>
      </c>
      <c r="B6" s="2" t="s">
        <v>106</v>
      </c>
    </row>
    <row r="7" spans="1:2" ht="85" thickBot="1" x14ac:dyDescent="0.25">
      <c r="A7" s="3" t="s">
        <v>111</v>
      </c>
      <c r="B7" s="2" t="s">
        <v>106</v>
      </c>
    </row>
    <row r="8" spans="1:2" ht="85" thickBot="1" x14ac:dyDescent="0.25">
      <c r="A8" s="3" t="s">
        <v>112</v>
      </c>
      <c r="B8" s="2" t="s">
        <v>113</v>
      </c>
    </row>
    <row r="9" spans="1:2" ht="127" thickBot="1" x14ac:dyDescent="0.25">
      <c r="A9" s="3" t="s">
        <v>114</v>
      </c>
      <c r="B9" s="2" t="s">
        <v>113</v>
      </c>
    </row>
    <row r="10" spans="1:2" ht="57" thickBot="1" x14ac:dyDescent="0.25">
      <c r="A10" s="3" t="s">
        <v>115</v>
      </c>
      <c r="B10" s="2" t="s">
        <v>113</v>
      </c>
    </row>
    <row r="11" spans="1:2" ht="127" thickBot="1" x14ac:dyDescent="0.25">
      <c r="A11" s="3" t="s">
        <v>116</v>
      </c>
      <c r="B11" s="2" t="s">
        <v>113</v>
      </c>
    </row>
    <row r="12" spans="1:2" ht="71" thickBot="1" x14ac:dyDescent="0.25">
      <c r="A12" s="3" t="s">
        <v>117</v>
      </c>
      <c r="B12" s="2" t="s">
        <v>118</v>
      </c>
    </row>
    <row r="13" spans="1:2" ht="71" thickBot="1" x14ac:dyDescent="0.25">
      <c r="A13" s="3" t="s">
        <v>119</v>
      </c>
      <c r="B13" s="2" t="s">
        <v>118</v>
      </c>
    </row>
    <row r="14" spans="1:2" ht="43" thickBot="1" x14ac:dyDescent="0.25">
      <c r="A14" s="3" t="s">
        <v>120</v>
      </c>
      <c r="B14" s="2" t="s">
        <v>118</v>
      </c>
    </row>
    <row r="15" spans="1:2" ht="43" thickBot="1" x14ac:dyDescent="0.25">
      <c r="A15" s="3" t="s">
        <v>121</v>
      </c>
      <c r="B15" s="2" t="s">
        <v>118</v>
      </c>
    </row>
    <row r="16" spans="1:2" ht="43" thickBot="1" x14ac:dyDescent="0.25">
      <c r="A16" s="3" t="s">
        <v>122</v>
      </c>
      <c r="B16" s="2" t="s">
        <v>118</v>
      </c>
    </row>
    <row r="17" spans="1:2" ht="43" thickBot="1" x14ac:dyDescent="0.25">
      <c r="A17" s="3" t="s">
        <v>123</v>
      </c>
      <c r="B17" s="2" t="s">
        <v>124</v>
      </c>
    </row>
    <row r="18" spans="1:2" ht="57" thickBot="1" x14ac:dyDescent="0.25">
      <c r="A18" s="3" t="s">
        <v>125</v>
      </c>
      <c r="B18" s="2" t="s">
        <v>124</v>
      </c>
    </row>
    <row r="19" spans="1:2" ht="71" thickBot="1" x14ac:dyDescent="0.25">
      <c r="A19" s="3" t="s">
        <v>126</v>
      </c>
      <c r="B19" s="2" t="s">
        <v>124</v>
      </c>
    </row>
    <row r="20" spans="1:2" ht="71" thickBot="1" x14ac:dyDescent="0.25">
      <c r="A20" s="3" t="s">
        <v>127</v>
      </c>
      <c r="B20" s="2" t="s">
        <v>124</v>
      </c>
    </row>
    <row r="21" spans="1:2" ht="71" thickBot="1" x14ac:dyDescent="0.25">
      <c r="A21" s="3" t="s">
        <v>128</v>
      </c>
      <c r="B21" s="2" t="s">
        <v>124</v>
      </c>
    </row>
    <row r="22" spans="1:2" ht="57" thickBot="1" x14ac:dyDescent="0.25">
      <c r="A22" s="3" t="s">
        <v>129</v>
      </c>
      <c r="B22" s="2" t="s">
        <v>124</v>
      </c>
    </row>
    <row r="23" spans="1:2" ht="43" thickBot="1" x14ac:dyDescent="0.25">
      <c r="A23" s="3" t="s">
        <v>130</v>
      </c>
      <c r="B23" s="2" t="s">
        <v>131</v>
      </c>
    </row>
    <row r="24" spans="1:2" ht="43" thickBot="1" x14ac:dyDescent="0.25">
      <c r="A24" s="3" t="s">
        <v>132</v>
      </c>
      <c r="B24" s="2" t="s">
        <v>131</v>
      </c>
    </row>
    <row r="25" spans="1:2" ht="43" thickBot="1" x14ac:dyDescent="0.25">
      <c r="A25" s="3" t="s">
        <v>133</v>
      </c>
      <c r="B25" s="2" t="s">
        <v>131</v>
      </c>
    </row>
    <row r="26" spans="1:2" ht="57" thickBot="1" x14ac:dyDescent="0.25">
      <c r="A26" s="3" t="s">
        <v>134</v>
      </c>
      <c r="B26" s="2" t="s">
        <v>131</v>
      </c>
    </row>
    <row r="27" spans="1:2" ht="57" thickBot="1" x14ac:dyDescent="0.25">
      <c r="A27" s="3" t="s">
        <v>135</v>
      </c>
      <c r="B27" s="2" t="s">
        <v>131</v>
      </c>
    </row>
    <row r="28" spans="1:2" ht="57" thickBot="1" x14ac:dyDescent="0.25">
      <c r="A28" s="3" t="s">
        <v>136</v>
      </c>
      <c r="B28" s="2" t="s">
        <v>131</v>
      </c>
    </row>
    <row r="29" spans="1:2" ht="57" thickBot="1" x14ac:dyDescent="0.25">
      <c r="A29" s="3" t="s">
        <v>137</v>
      </c>
      <c r="B29" s="2" t="s">
        <v>131</v>
      </c>
    </row>
    <row r="30" spans="1:2" ht="43" thickBot="1" x14ac:dyDescent="0.25">
      <c r="A30" s="3" t="s">
        <v>138</v>
      </c>
      <c r="B30" s="2" t="s">
        <v>131</v>
      </c>
    </row>
    <row r="31" spans="1:2" ht="43" thickBot="1" x14ac:dyDescent="0.25">
      <c r="A31" s="3" t="s">
        <v>139</v>
      </c>
      <c r="B31" s="2" t="s">
        <v>131</v>
      </c>
    </row>
    <row r="32" spans="1:2" ht="57" thickBot="1" x14ac:dyDescent="0.25">
      <c r="A32" s="3" t="s">
        <v>140</v>
      </c>
      <c r="B32" s="2" t="s">
        <v>131</v>
      </c>
    </row>
    <row r="33" spans="1:2" ht="57" thickBot="1" x14ac:dyDescent="0.25">
      <c r="A33" s="3" t="s">
        <v>141</v>
      </c>
      <c r="B33" s="2" t="s">
        <v>131</v>
      </c>
    </row>
    <row r="34" spans="1:2" ht="43" thickBot="1" x14ac:dyDescent="0.25">
      <c r="A34" s="3" t="s">
        <v>142</v>
      </c>
      <c r="B34" s="2" t="s">
        <v>131</v>
      </c>
    </row>
    <row r="35" spans="1:2" ht="43" thickBot="1" x14ac:dyDescent="0.25">
      <c r="A35" s="3" t="s">
        <v>143</v>
      </c>
      <c r="B35" s="2" t="s">
        <v>144</v>
      </c>
    </row>
    <row r="36" spans="1:2" ht="43" thickBot="1" x14ac:dyDescent="0.25">
      <c r="A36" s="3" t="s">
        <v>145</v>
      </c>
      <c r="B36" s="2" t="s">
        <v>144</v>
      </c>
    </row>
    <row r="37" spans="1:2" ht="43" thickBot="1" x14ac:dyDescent="0.25">
      <c r="A37" s="3" t="s">
        <v>146</v>
      </c>
      <c r="B37" s="2" t="s">
        <v>144</v>
      </c>
    </row>
    <row r="38" spans="1:2" ht="43" thickBot="1" x14ac:dyDescent="0.25">
      <c r="A38" s="3" t="s">
        <v>147</v>
      </c>
      <c r="B38" s="2" t="s">
        <v>144</v>
      </c>
    </row>
    <row r="39" spans="1:2" ht="43" thickBot="1" x14ac:dyDescent="0.25">
      <c r="A39" s="3" t="s">
        <v>148</v>
      </c>
      <c r="B39" s="2" t="s">
        <v>144</v>
      </c>
    </row>
    <row r="40" spans="1:2" ht="43" thickBot="1" x14ac:dyDescent="0.25">
      <c r="A40" s="3" t="s">
        <v>149</v>
      </c>
      <c r="B40" s="2" t="s">
        <v>144</v>
      </c>
    </row>
    <row r="41" spans="1:2" ht="43" thickBot="1" x14ac:dyDescent="0.25">
      <c r="A41" s="3" t="s">
        <v>150</v>
      </c>
      <c r="B41" s="2" t="s">
        <v>144</v>
      </c>
    </row>
    <row r="42" spans="1:2" ht="43" thickBot="1" x14ac:dyDescent="0.25">
      <c r="A42" s="3" t="s">
        <v>151</v>
      </c>
      <c r="B42" s="2" t="s">
        <v>144</v>
      </c>
    </row>
    <row r="43" spans="1:2" ht="43" thickBot="1" x14ac:dyDescent="0.25">
      <c r="A43" s="3" t="s">
        <v>152</v>
      </c>
      <c r="B43" s="2" t="s">
        <v>144</v>
      </c>
    </row>
    <row r="44" spans="1:2" ht="29" thickBot="1" x14ac:dyDescent="0.25">
      <c r="A44" s="3" t="s">
        <v>153</v>
      </c>
      <c r="B44" s="2" t="s">
        <v>154</v>
      </c>
    </row>
    <row r="45" spans="1:2" ht="57" thickBot="1" x14ac:dyDescent="0.25">
      <c r="A45" s="3" t="s">
        <v>155</v>
      </c>
      <c r="B45" s="2" t="s">
        <v>154</v>
      </c>
    </row>
    <row r="46" spans="1:2" ht="57" thickBot="1" x14ac:dyDescent="0.25">
      <c r="A46" s="3" t="s">
        <v>156</v>
      </c>
      <c r="B46" s="2" t="s">
        <v>154</v>
      </c>
    </row>
    <row r="47" spans="1:2" ht="57" thickBot="1" x14ac:dyDescent="0.25">
      <c r="A47" s="3" t="s">
        <v>157</v>
      </c>
      <c r="B47" s="2" t="s">
        <v>154</v>
      </c>
    </row>
    <row r="48" spans="1:2" ht="85" thickBot="1" x14ac:dyDescent="0.25">
      <c r="A48" s="3" t="s">
        <v>158</v>
      </c>
      <c r="B48" s="2" t="s">
        <v>154</v>
      </c>
    </row>
    <row r="49" spans="1:2" ht="71" thickBot="1" x14ac:dyDescent="0.25">
      <c r="A49" s="3" t="s">
        <v>159</v>
      </c>
      <c r="B49" s="2" t="s">
        <v>154</v>
      </c>
    </row>
    <row r="50" spans="1:2" ht="43" thickBot="1" x14ac:dyDescent="0.25">
      <c r="A50" s="3" t="s">
        <v>160</v>
      </c>
      <c r="B50" s="2" t="s">
        <v>154</v>
      </c>
    </row>
    <row r="51" spans="1:2" ht="71" thickBot="1" x14ac:dyDescent="0.25">
      <c r="A51" s="3" t="s">
        <v>161</v>
      </c>
      <c r="B51" s="2" t="s">
        <v>162</v>
      </c>
    </row>
    <row r="52" spans="1:2" ht="43" thickBot="1" x14ac:dyDescent="0.25">
      <c r="A52" s="3" t="s">
        <v>163</v>
      </c>
      <c r="B52" s="2" t="s">
        <v>162</v>
      </c>
    </row>
    <row r="53" spans="1:2" ht="43" thickBot="1" x14ac:dyDescent="0.25">
      <c r="A53" s="3" t="s">
        <v>164</v>
      </c>
      <c r="B53" s="2" t="s">
        <v>162</v>
      </c>
    </row>
    <row r="54" spans="1:2" ht="57" thickBot="1" x14ac:dyDescent="0.25">
      <c r="A54" s="3" t="s">
        <v>165</v>
      </c>
      <c r="B54" s="2" t="s">
        <v>166</v>
      </c>
    </row>
    <row r="55" spans="1:2" ht="43" thickBot="1" x14ac:dyDescent="0.25">
      <c r="A55" s="3" t="s">
        <v>167</v>
      </c>
      <c r="B55" s="2" t="s">
        <v>166</v>
      </c>
    </row>
    <row r="56" spans="1:2" x14ac:dyDescent="0.2">
      <c r="A56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4A006-3215-004A-A907-129F0E20F2E6}">
  <dimension ref="A1:F143"/>
  <sheetViews>
    <sheetView topLeftCell="A4" workbookViewId="0">
      <selection activeCell="K128" sqref="K128"/>
    </sheetView>
  </sheetViews>
  <sheetFormatPr baseColWidth="10" defaultRowHeight="16" x14ac:dyDescent="0.2"/>
  <sheetData>
    <row r="1" spans="1:6" x14ac:dyDescent="0.2">
      <c r="A1" s="10" t="s">
        <v>354</v>
      </c>
    </row>
    <row r="2" spans="1:6" x14ac:dyDescent="0.2">
      <c r="A2" s="10"/>
      <c r="B2" t="s">
        <v>328</v>
      </c>
      <c r="C2" t="s">
        <v>476</v>
      </c>
      <c r="D2" t="s">
        <v>477</v>
      </c>
      <c r="E2" t="s">
        <v>478</v>
      </c>
      <c r="F2" t="s">
        <v>329</v>
      </c>
    </row>
    <row r="3" spans="1:6" x14ac:dyDescent="0.2">
      <c r="A3" t="s">
        <v>173</v>
      </c>
      <c r="B3">
        <v>8</v>
      </c>
      <c r="C3" s="13">
        <v>3750000000000000</v>
      </c>
      <c r="D3" s="13">
        <v>468800000000000</v>
      </c>
      <c r="E3">
        <v>7.6589999999999998</v>
      </c>
      <c r="F3" s="13">
        <v>6.9600000000000001E-8</v>
      </c>
    </row>
    <row r="4" spans="1:6" x14ac:dyDescent="0.2">
      <c r="A4" t="s">
        <v>171</v>
      </c>
      <c r="B4">
        <v>2</v>
      </c>
      <c r="C4" s="13">
        <v>27970000000000</v>
      </c>
      <c r="D4" s="13">
        <v>13980000000000</v>
      </c>
      <c r="E4">
        <v>0.22800000000000001</v>
      </c>
      <c r="F4">
        <v>0.79600000000000004</v>
      </c>
    </row>
    <row r="5" spans="1:6" x14ac:dyDescent="0.2">
      <c r="A5" t="s">
        <v>330</v>
      </c>
      <c r="B5">
        <v>16</v>
      </c>
      <c r="C5" s="13">
        <v>400700000000000</v>
      </c>
      <c r="D5" s="13">
        <v>25050000000000</v>
      </c>
      <c r="E5">
        <v>0.40899999999999997</v>
      </c>
      <c r="F5">
        <v>0.97699999999999998</v>
      </c>
    </row>
    <row r="6" spans="1:6" x14ac:dyDescent="0.2">
      <c r="A6" t="s">
        <v>331</v>
      </c>
      <c r="B6">
        <v>96</v>
      </c>
      <c r="C6" s="13">
        <v>5876000000000000</v>
      </c>
      <c r="D6" s="13">
        <v>61200000000000</v>
      </c>
    </row>
    <row r="10" spans="1:6" x14ac:dyDescent="0.2">
      <c r="A10" s="10" t="s">
        <v>332</v>
      </c>
    </row>
    <row r="11" spans="1:6" x14ac:dyDescent="0.2">
      <c r="B11" t="s">
        <v>333</v>
      </c>
      <c r="C11" t="s">
        <v>334</v>
      </c>
      <c r="D11" t="s">
        <v>335</v>
      </c>
      <c r="E11" t="s">
        <v>10</v>
      </c>
    </row>
    <row r="12" spans="1:6" x14ac:dyDescent="0.2">
      <c r="A12" s="15" t="s">
        <v>338</v>
      </c>
      <c r="B12">
        <v>-1666570</v>
      </c>
      <c r="C12">
        <v>-17369711.98</v>
      </c>
      <c r="D12">
        <v>14036571.98</v>
      </c>
      <c r="E12" s="13">
        <v>0.99999479999999996</v>
      </c>
    </row>
    <row r="13" spans="1:6" x14ac:dyDescent="0.2">
      <c r="A13" s="15" t="s">
        <v>339</v>
      </c>
      <c r="B13">
        <v>-1379566.67</v>
      </c>
      <c r="C13">
        <v>-17082708.640000001</v>
      </c>
      <c r="D13">
        <v>14323575.310000001</v>
      </c>
      <c r="E13" s="13">
        <v>0.99999879999999997</v>
      </c>
    </row>
    <row r="14" spans="1:6" x14ac:dyDescent="0.2">
      <c r="A14" s="15" t="s">
        <v>340</v>
      </c>
      <c r="B14">
        <v>-997360</v>
      </c>
      <c r="C14">
        <v>-16700501.98</v>
      </c>
      <c r="D14">
        <v>14705781.98</v>
      </c>
      <c r="E14" s="13">
        <v>0.99999990000000005</v>
      </c>
    </row>
    <row r="15" spans="1:6" x14ac:dyDescent="0.2">
      <c r="A15" s="15" t="s">
        <v>341</v>
      </c>
      <c r="B15">
        <v>1969719.67</v>
      </c>
      <c r="C15">
        <v>-13733422.310000001</v>
      </c>
      <c r="D15">
        <v>17672861.640000001</v>
      </c>
      <c r="E15" s="13">
        <v>0.99998089999999995</v>
      </c>
    </row>
    <row r="16" spans="1:6" x14ac:dyDescent="0.2">
      <c r="A16" s="15" t="s">
        <v>342</v>
      </c>
      <c r="B16">
        <v>2901298</v>
      </c>
      <c r="C16">
        <v>-12801843.98</v>
      </c>
      <c r="D16">
        <v>18604439.98</v>
      </c>
      <c r="E16" s="13">
        <v>0.99963930000000001</v>
      </c>
    </row>
    <row r="17" spans="1:5" x14ac:dyDescent="0.2">
      <c r="A17" t="s">
        <v>343</v>
      </c>
      <c r="B17">
        <v>15264000</v>
      </c>
      <c r="C17">
        <v>-439141.98</v>
      </c>
      <c r="D17">
        <v>30967141.98</v>
      </c>
      <c r="E17" s="13">
        <v>6.3484540000000006E-2</v>
      </c>
    </row>
    <row r="18" spans="1:5" x14ac:dyDescent="0.2">
      <c r="A18" t="s">
        <v>344</v>
      </c>
      <c r="B18">
        <v>7421333.3300000001</v>
      </c>
      <c r="C18">
        <v>-8281808.6399999997</v>
      </c>
      <c r="D18">
        <v>23124475.309999999</v>
      </c>
      <c r="E18" s="13">
        <v>0.85294970000000003</v>
      </c>
    </row>
    <row r="19" spans="1:5" x14ac:dyDescent="0.2">
      <c r="A19" t="s">
        <v>345</v>
      </c>
      <c r="B19">
        <v>-1595493.33</v>
      </c>
      <c r="C19">
        <v>-17298635.309999999</v>
      </c>
      <c r="D19">
        <v>14107648.640000001</v>
      </c>
      <c r="E19" s="13">
        <v>0.99999629999999995</v>
      </c>
    </row>
    <row r="20" spans="1:5" x14ac:dyDescent="0.2">
      <c r="A20" s="15">
        <v>45357</v>
      </c>
      <c r="B20">
        <v>287003.33</v>
      </c>
      <c r="C20">
        <v>-8779209.9100000001</v>
      </c>
      <c r="D20">
        <v>9353216.5800000001</v>
      </c>
      <c r="E20" s="13">
        <v>1</v>
      </c>
    </row>
    <row r="21" spans="1:5" x14ac:dyDescent="0.2">
      <c r="A21" s="15">
        <v>45360</v>
      </c>
      <c r="B21">
        <v>669210</v>
      </c>
      <c r="C21">
        <v>-8397003.25</v>
      </c>
      <c r="D21">
        <v>9735423.25</v>
      </c>
      <c r="E21" s="13">
        <v>0.99999970000000005</v>
      </c>
    </row>
    <row r="22" spans="1:5" x14ac:dyDescent="0.2">
      <c r="A22" s="15">
        <v>45363</v>
      </c>
      <c r="B22">
        <v>3636289.67</v>
      </c>
      <c r="C22">
        <v>-5429923.5800000001</v>
      </c>
      <c r="D22">
        <v>12702502.91</v>
      </c>
      <c r="E22" s="13">
        <v>0.93675280000000005</v>
      </c>
    </row>
    <row r="23" spans="1:5" x14ac:dyDescent="0.2">
      <c r="A23" s="15">
        <v>45366</v>
      </c>
      <c r="B23">
        <v>4567868</v>
      </c>
      <c r="C23">
        <v>-4498345.25</v>
      </c>
      <c r="D23">
        <v>13634081.25</v>
      </c>
      <c r="E23" s="13">
        <v>0.80304450000000005</v>
      </c>
    </row>
    <row r="24" spans="1:5" x14ac:dyDescent="0.2">
      <c r="A24" s="15">
        <v>45369</v>
      </c>
      <c r="B24">
        <v>16930570</v>
      </c>
      <c r="C24">
        <v>7864356.75</v>
      </c>
      <c r="D24">
        <v>25996783.25</v>
      </c>
      <c r="E24" s="13">
        <v>1.703744E-6</v>
      </c>
    </row>
    <row r="25" spans="1:5" x14ac:dyDescent="0.2">
      <c r="A25" s="15">
        <v>45372</v>
      </c>
      <c r="B25">
        <v>9087903.3300000001</v>
      </c>
      <c r="C25">
        <v>21690.09</v>
      </c>
      <c r="D25">
        <v>18154116.579999998</v>
      </c>
      <c r="E25" s="13">
        <v>4.8970560000000003E-2</v>
      </c>
    </row>
    <row r="26" spans="1:5" x14ac:dyDescent="0.2">
      <c r="A26" t="s">
        <v>346</v>
      </c>
      <c r="B26">
        <v>71076.67</v>
      </c>
      <c r="C26">
        <v>-8995136.5800000001</v>
      </c>
      <c r="D26">
        <v>9137289.9100000001</v>
      </c>
      <c r="E26" s="13">
        <v>1</v>
      </c>
    </row>
    <row r="27" spans="1:5" x14ac:dyDescent="0.2">
      <c r="A27" s="15">
        <v>45452</v>
      </c>
      <c r="B27">
        <v>382206.67</v>
      </c>
      <c r="C27">
        <v>-8684006.5800000001</v>
      </c>
      <c r="D27">
        <v>9448419.9100000001</v>
      </c>
      <c r="E27" s="13">
        <v>1</v>
      </c>
    </row>
    <row r="28" spans="1:5" x14ac:dyDescent="0.2">
      <c r="A28" s="15">
        <v>45455</v>
      </c>
      <c r="B28">
        <v>3349286.33</v>
      </c>
      <c r="C28">
        <v>-5716926.9100000001</v>
      </c>
      <c r="D28">
        <v>12415499.58</v>
      </c>
      <c r="E28" s="13">
        <v>0.96037470000000003</v>
      </c>
    </row>
    <row r="29" spans="1:5" x14ac:dyDescent="0.2">
      <c r="A29" s="15">
        <v>45458</v>
      </c>
      <c r="B29">
        <v>4280864.67</v>
      </c>
      <c r="C29">
        <v>-4785348.58</v>
      </c>
      <c r="D29">
        <v>13347077.91</v>
      </c>
      <c r="E29" s="13">
        <v>0.85357400000000005</v>
      </c>
    </row>
    <row r="30" spans="1:5" x14ac:dyDescent="0.2">
      <c r="A30" s="15">
        <v>45461</v>
      </c>
      <c r="B30">
        <v>16643566.67</v>
      </c>
      <c r="C30">
        <v>7577353.4199999999</v>
      </c>
      <c r="D30">
        <v>25709779.91</v>
      </c>
      <c r="E30" s="13">
        <v>2.6546660000000001E-6</v>
      </c>
    </row>
    <row r="31" spans="1:5" x14ac:dyDescent="0.2">
      <c r="A31" s="15">
        <v>45464</v>
      </c>
      <c r="B31">
        <v>8800900</v>
      </c>
      <c r="C31">
        <v>-265313.25</v>
      </c>
      <c r="D31">
        <v>17867113.25</v>
      </c>
      <c r="E31" s="13">
        <v>6.4179600000000003E-2</v>
      </c>
    </row>
    <row r="32" spans="1:5" x14ac:dyDescent="0.2">
      <c r="A32" t="s">
        <v>347</v>
      </c>
      <c r="B32">
        <v>-215926.67</v>
      </c>
      <c r="C32">
        <v>-9282139.9100000001</v>
      </c>
      <c r="D32">
        <v>8850286.5800000001</v>
      </c>
      <c r="E32" s="13">
        <v>1</v>
      </c>
    </row>
    <row r="33" spans="1:5" x14ac:dyDescent="0.2">
      <c r="A33" s="15">
        <v>45547</v>
      </c>
      <c r="B33">
        <v>2967079.67</v>
      </c>
      <c r="C33">
        <v>-6099133.5800000001</v>
      </c>
      <c r="D33">
        <v>12033292.91</v>
      </c>
      <c r="E33" s="13">
        <v>0.98099780000000003</v>
      </c>
    </row>
    <row r="34" spans="1:5" x14ac:dyDescent="0.2">
      <c r="A34" s="15">
        <v>45550</v>
      </c>
      <c r="B34">
        <v>3898658</v>
      </c>
      <c r="C34">
        <v>-5167555.25</v>
      </c>
      <c r="D34">
        <v>12964871.25</v>
      </c>
      <c r="E34" s="13">
        <v>0.90808719999999998</v>
      </c>
    </row>
    <row r="35" spans="1:5" x14ac:dyDescent="0.2">
      <c r="A35" s="15">
        <v>45553</v>
      </c>
      <c r="B35">
        <v>16261360</v>
      </c>
      <c r="C35">
        <v>7195146.75</v>
      </c>
      <c r="D35">
        <v>25327573.25</v>
      </c>
      <c r="E35" s="13">
        <v>4.7657610000000002E-6</v>
      </c>
    </row>
    <row r="36" spans="1:5" x14ac:dyDescent="0.2">
      <c r="A36" s="15">
        <v>45556</v>
      </c>
      <c r="B36">
        <v>8418693.3300000001</v>
      </c>
      <c r="C36">
        <v>-647519.91</v>
      </c>
      <c r="D36">
        <v>17484906.579999998</v>
      </c>
      <c r="E36" s="13">
        <v>9.0488150000000003E-2</v>
      </c>
    </row>
    <row r="37" spans="1:5" x14ac:dyDescent="0.2">
      <c r="A37" t="s">
        <v>348</v>
      </c>
      <c r="B37">
        <v>-598133.32999999996</v>
      </c>
      <c r="C37">
        <v>-9664346.5800000001</v>
      </c>
      <c r="D37">
        <v>8468079.9100000001</v>
      </c>
      <c r="E37" s="13">
        <v>0.99999990000000005</v>
      </c>
    </row>
    <row r="38" spans="1:5" x14ac:dyDescent="0.2">
      <c r="A38" s="15">
        <v>45641</v>
      </c>
      <c r="B38">
        <v>931578.33</v>
      </c>
      <c r="C38">
        <v>-8134634.9100000001</v>
      </c>
      <c r="D38">
        <v>9997791.5800000001</v>
      </c>
      <c r="E38" s="13">
        <v>0.99999590000000005</v>
      </c>
    </row>
    <row r="39" spans="1:5" x14ac:dyDescent="0.2">
      <c r="A39" s="15">
        <v>45644</v>
      </c>
      <c r="B39">
        <v>13294280.33</v>
      </c>
      <c r="C39">
        <v>4228067.09</v>
      </c>
      <c r="D39">
        <v>22360493.579999998</v>
      </c>
      <c r="E39" s="13">
        <v>3.4645519999999998E-4</v>
      </c>
    </row>
    <row r="40" spans="1:5" x14ac:dyDescent="0.2">
      <c r="A40" s="15">
        <v>45647</v>
      </c>
      <c r="B40">
        <v>5451613.6699999999</v>
      </c>
      <c r="C40">
        <v>-3614599.58</v>
      </c>
      <c r="D40">
        <v>14517826.91</v>
      </c>
      <c r="E40" s="13">
        <v>0.60972930000000003</v>
      </c>
    </row>
    <row r="41" spans="1:5" x14ac:dyDescent="0.2">
      <c r="A41" t="s">
        <v>349</v>
      </c>
      <c r="B41">
        <v>-3565213</v>
      </c>
      <c r="C41">
        <v>-12631426.25</v>
      </c>
      <c r="D41">
        <v>5501000.25</v>
      </c>
      <c r="E41" s="13">
        <v>0.94332740000000004</v>
      </c>
    </row>
    <row r="42" spans="1:5" x14ac:dyDescent="0.2">
      <c r="A42" t="s">
        <v>336</v>
      </c>
      <c r="B42">
        <v>12362702</v>
      </c>
      <c r="C42">
        <v>3296488.75</v>
      </c>
      <c r="D42">
        <v>21428915.25</v>
      </c>
      <c r="E42" s="13">
        <v>1.18659E-3</v>
      </c>
    </row>
    <row r="43" spans="1:5" x14ac:dyDescent="0.2">
      <c r="A43" t="s">
        <v>350</v>
      </c>
      <c r="B43">
        <v>4520035.33</v>
      </c>
      <c r="C43">
        <v>-4546177.91</v>
      </c>
      <c r="D43">
        <v>13586248.58</v>
      </c>
      <c r="E43" s="13">
        <v>0.81199790000000005</v>
      </c>
    </row>
    <row r="44" spans="1:5" x14ac:dyDescent="0.2">
      <c r="A44" t="s">
        <v>351</v>
      </c>
      <c r="B44">
        <v>-4496791.33</v>
      </c>
      <c r="C44">
        <v>-13563004.58</v>
      </c>
      <c r="D44">
        <v>4569421.91</v>
      </c>
      <c r="E44" s="13">
        <v>0.81627470000000002</v>
      </c>
    </row>
    <row r="45" spans="1:5" x14ac:dyDescent="0.2">
      <c r="A45" t="s">
        <v>352</v>
      </c>
      <c r="B45">
        <v>-7842666.6699999999</v>
      </c>
      <c r="C45">
        <v>-16908879.91</v>
      </c>
      <c r="D45">
        <v>1223546.58</v>
      </c>
      <c r="E45" s="13">
        <v>0.14618619999999999</v>
      </c>
    </row>
    <row r="46" spans="1:5" x14ac:dyDescent="0.2">
      <c r="A46" t="s">
        <v>337</v>
      </c>
      <c r="B46">
        <v>-16859493.329999998</v>
      </c>
      <c r="C46">
        <v>-25925706.579999998</v>
      </c>
      <c r="D46">
        <v>-7793280.0899999999</v>
      </c>
      <c r="E46" s="13">
        <v>1.9021340000000001E-6</v>
      </c>
    </row>
    <row r="47" spans="1:5" x14ac:dyDescent="0.2">
      <c r="A47" t="s">
        <v>353</v>
      </c>
      <c r="B47">
        <v>-9016826.6699999999</v>
      </c>
      <c r="C47">
        <v>-18083039.91</v>
      </c>
      <c r="D47">
        <v>49386.58</v>
      </c>
      <c r="E47" s="13">
        <v>5.2413899999999999E-2</v>
      </c>
    </row>
    <row r="50" spans="1:6" x14ac:dyDescent="0.2">
      <c r="A50" s="10" t="s">
        <v>355</v>
      </c>
    </row>
    <row r="51" spans="1:6" x14ac:dyDescent="0.2">
      <c r="B51" t="s">
        <v>328</v>
      </c>
      <c r="C51" t="s">
        <v>476</v>
      </c>
      <c r="D51" t="s">
        <v>477</v>
      </c>
      <c r="E51" t="s">
        <v>478</v>
      </c>
      <c r="F51" t="s">
        <v>329</v>
      </c>
    </row>
    <row r="52" spans="1:6" x14ac:dyDescent="0.2">
      <c r="A52" t="s">
        <v>173</v>
      </c>
      <c r="B52">
        <v>8</v>
      </c>
      <c r="C52" s="13">
        <v>254600000000000</v>
      </c>
      <c r="D52" s="13">
        <v>31830000000000</v>
      </c>
      <c r="E52">
        <v>2.1989999999999998</v>
      </c>
      <c r="F52">
        <v>3.4029999999999998E-2</v>
      </c>
    </row>
    <row r="53" spans="1:6" x14ac:dyDescent="0.2">
      <c r="A53" t="s">
        <v>171</v>
      </c>
      <c r="B53">
        <v>2</v>
      </c>
      <c r="C53" s="13">
        <v>160600000000000</v>
      </c>
      <c r="D53" s="13">
        <v>80310000000000</v>
      </c>
      <c r="E53">
        <v>5.548</v>
      </c>
      <c r="F53">
        <v>5.2500000000000003E-3</v>
      </c>
    </row>
    <row r="54" spans="1:6" x14ac:dyDescent="0.2">
      <c r="A54" t="s">
        <v>330</v>
      </c>
      <c r="B54">
        <v>16</v>
      </c>
      <c r="C54" s="13">
        <v>210400000000000</v>
      </c>
      <c r="D54" s="13">
        <v>13150000000000</v>
      </c>
      <c r="E54">
        <v>0.90800000000000003</v>
      </c>
      <c r="F54">
        <v>0.56198999999999999</v>
      </c>
    </row>
    <row r="55" spans="1:6" x14ac:dyDescent="0.2">
      <c r="A55" t="s">
        <v>331</v>
      </c>
      <c r="B55">
        <v>96</v>
      </c>
      <c r="C55" s="13">
        <v>1390000000000000</v>
      </c>
      <c r="D55" s="13">
        <v>14480000000000</v>
      </c>
    </row>
    <row r="59" spans="1:6" x14ac:dyDescent="0.2">
      <c r="A59" s="10" t="s">
        <v>356</v>
      </c>
    </row>
    <row r="60" spans="1:6" x14ac:dyDescent="0.2">
      <c r="B60" t="s">
        <v>333</v>
      </c>
      <c r="C60" t="s">
        <v>334</v>
      </c>
      <c r="D60" t="s">
        <v>335</v>
      </c>
      <c r="E60" t="s">
        <v>10</v>
      </c>
    </row>
    <row r="61" spans="1:6" x14ac:dyDescent="0.2">
      <c r="A61" t="s">
        <v>338</v>
      </c>
      <c r="B61">
        <v>-2750760</v>
      </c>
      <c r="C61">
        <v>-10388030.5</v>
      </c>
      <c r="D61">
        <v>4886510.5</v>
      </c>
      <c r="E61">
        <v>0.96587758000000001</v>
      </c>
    </row>
    <row r="62" spans="1:6" x14ac:dyDescent="0.2">
      <c r="A62" t="s">
        <v>339</v>
      </c>
      <c r="B62">
        <v>-1834866.67</v>
      </c>
      <c r="C62">
        <v>-9472137.0999999996</v>
      </c>
      <c r="D62">
        <v>5802403.7999999998</v>
      </c>
      <c r="E62">
        <v>0.99758922999999999</v>
      </c>
    </row>
    <row r="63" spans="1:6" x14ac:dyDescent="0.2">
      <c r="A63" t="s">
        <v>340</v>
      </c>
      <c r="B63">
        <v>-2315266.67</v>
      </c>
      <c r="C63">
        <v>-9952537.0999999996</v>
      </c>
      <c r="D63">
        <v>5322003.8</v>
      </c>
      <c r="E63">
        <v>0.98834200000000005</v>
      </c>
    </row>
    <row r="64" spans="1:6" x14ac:dyDescent="0.2">
      <c r="A64" t="s">
        <v>341</v>
      </c>
      <c r="B64">
        <v>-1794493.33</v>
      </c>
      <c r="C64">
        <v>-9431763.8000000007</v>
      </c>
      <c r="D64">
        <v>5842777.0999999996</v>
      </c>
      <c r="E64">
        <v>0.99793898999999997</v>
      </c>
    </row>
    <row r="65" spans="1:5" x14ac:dyDescent="0.2">
      <c r="A65" t="s">
        <v>342</v>
      </c>
      <c r="B65">
        <v>-2934066.67</v>
      </c>
      <c r="C65">
        <v>-10571337.1</v>
      </c>
      <c r="D65">
        <v>4703203.8</v>
      </c>
      <c r="E65">
        <v>0.95032274999999999</v>
      </c>
    </row>
    <row r="66" spans="1:5" x14ac:dyDescent="0.2">
      <c r="A66" t="s">
        <v>343</v>
      </c>
      <c r="B66">
        <v>1042286.67</v>
      </c>
      <c r="C66">
        <v>-6594983.7999999998</v>
      </c>
      <c r="D66">
        <v>8679557.0999999996</v>
      </c>
      <c r="E66">
        <v>0.99996342999999999</v>
      </c>
    </row>
    <row r="67" spans="1:5" x14ac:dyDescent="0.2">
      <c r="A67" t="s">
        <v>344</v>
      </c>
      <c r="B67">
        <v>266533.33</v>
      </c>
      <c r="C67">
        <v>-7370737.0999999996</v>
      </c>
      <c r="D67">
        <v>7903803.7999999998</v>
      </c>
      <c r="E67">
        <v>1</v>
      </c>
    </row>
    <row r="68" spans="1:5" x14ac:dyDescent="0.2">
      <c r="A68" t="s">
        <v>345</v>
      </c>
      <c r="B68">
        <v>-3117321.33</v>
      </c>
      <c r="C68">
        <v>-10754591.800000001</v>
      </c>
      <c r="D68">
        <v>4519949.0999999996</v>
      </c>
      <c r="E68">
        <v>0.93037650000000005</v>
      </c>
    </row>
    <row r="69" spans="1:5" x14ac:dyDescent="0.2">
      <c r="A69" s="15">
        <v>45357</v>
      </c>
      <c r="B69">
        <v>915893.33</v>
      </c>
      <c r="C69">
        <v>-3493486.8</v>
      </c>
      <c r="D69">
        <v>5325273.5</v>
      </c>
      <c r="E69">
        <v>0.99914813000000002</v>
      </c>
    </row>
    <row r="70" spans="1:5" x14ac:dyDescent="0.2">
      <c r="A70" s="15">
        <v>45360</v>
      </c>
      <c r="B70">
        <v>435493.33</v>
      </c>
      <c r="C70">
        <v>-3973886.8</v>
      </c>
      <c r="D70">
        <v>4844873.5</v>
      </c>
      <c r="E70">
        <v>0.99999702999999995</v>
      </c>
    </row>
    <row r="71" spans="1:5" x14ac:dyDescent="0.2">
      <c r="A71" s="15">
        <v>45363</v>
      </c>
      <c r="B71">
        <v>956266.67</v>
      </c>
      <c r="C71">
        <v>-3453113.5</v>
      </c>
      <c r="D71">
        <v>5365646.8</v>
      </c>
      <c r="E71">
        <v>0.99883633999999999</v>
      </c>
    </row>
    <row r="72" spans="1:5" x14ac:dyDescent="0.2">
      <c r="A72" s="15">
        <v>45366</v>
      </c>
      <c r="B72">
        <v>-183306.67</v>
      </c>
      <c r="C72">
        <v>-4592686.8</v>
      </c>
      <c r="D72">
        <v>4226073.5</v>
      </c>
      <c r="E72">
        <v>1</v>
      </c>
    </row>
    <row r="73" spans="1:5" x14ac:dyDescent="0.2">
      <c r="A73" s="15">
        <v>45369</v>
      </c>
      <c r="B73">
        <v>3793046.67</v>
      </c>
      <c r="C73">
        <v>-616333.5</v>
      </c>
      <c r="D73">
        <v>8202426.7999999998</v>
      </c>
      <c r="E73">
        <v>0.15130868</v>
      </c>
    </row>
    <row r="74" spans="1:5" x14ac:dyDescent="0.2">
      <c r="A74" s="15">
        <v>45372</v>
      </c>
      <c r="B74">
        <v>3017293.33</v>
      </c>
      <c r="C74">
        <v>-1392086.8</v>
      </c>
      <c r="D74">
        <v>7426673.5</v>
      </c>
      <c r="E74">
        <v>0.43228145000000001</v>
      </c>
    </row>
    <row r="75" spans="1:5" x14ac:dyDescent="0.2">
      <c r="A75" t="s">
        <v>346</v>
      </c>
      <c r="B75">
        <v>-366561.33</v>
      </c>
      <c r="C75">
        <v>-4775941.5</v>
      </c>
      <c r="D75">
        <v>4042818.8</v>
      </c>
      <c r="E75">
        <v>0.99999923000000002</v>
      </c>
    </row>
    <row r="76" spans="1:5" x14ac:dyDescent="0.2">
      <c r="A76" s="15">
        <v>45452</v>
      </c>
      <c r="B76">
        <v>-480400</v>
      </c>
      <c r="C76">
        <v>-4889780.2</v>
      </c>
      <c r="D76">
        <v>3928980.2</v>
      </c>
      <c r="E76">
        <v>0.99999360000000004</v>
      </c>
    </row>
    <row r="77" spans="1:5" x14ac:dyDescent="0.2">
      <c r="A77" s="15">
        <v>45455</v>
      </c>
      <c r="B77">
        <v>40373.33</v>
      </c>
      <c r="C77">
        <v>-4369006.8</v>
      </c>
      <c r="D77">
        <v>4449753.5</v>
      </c>
      <c r="E77">
        <v>1</v>
      </c>
    </row>
    <row r="78" spans="1:5" x14ac:dyDescent="0.2">
      <c r="A78" s="15">
        <v>45458</v>
      </c>
      <c r="B78">
        <v>-1099200</v>
      </c>
      <c r="C78">
        <v>-5508580.2000000002</v>
      </c>
      <c r="D78">
        <v>3310180.2</v>
      </c>
      <c r="E78">
        <v>0.99687948000000004</v>
      </c>
    </row>
    <row r="79" spans="1:5" x14ac:dyDescent="0.2">
      <c r="A79" s="15">
        <v>45461</v>
      </c>
      <c r="B79">
        <v>2877153.33</v>
      </c>
      <c r="C79">
        <v>-1532226.8</v>
      </c>
      <c r="D79">
        <v>7286533.5</v>
      </c>
      <c r="E79">
        <v>0.4990792</v>
      </c>
    </row>
    <row r="80" spans="1:5" x14ac:dyDescent="0.2">
      <c r="A80" s="15">
        <v>45464</v>
      </c>
      <c r="B80">
        <v>2101400</v>
      </c>
      <c r="C80">
        <v>-2307980.2000000002</v>
      </c>
      <c r="D80">
        <v>6510780.2000000002</v>
      </c>
      <c r="E80">
        <v>0.84702776999999996</v>
      </c>
    </row>
    <row r="81" spans="1:5" x14ac:dyDescent="0.2">
      <c r="A81" t="s">
        <v>347</v>
      </c>
      <c r="B81">
        <v>-1282454.67</v>
      </c>
      <c r="C81">
        <v>-5691834.7999999998</v>
      </c>
      <c r="D81">
        <v>3126925.5</v>
      </c>
      <c r="E81">
        <v>0.99111336000000005</v>
      </c>
    </row>
    <row r="82" spans="1:5" x14ac:dyDescent="0.2">
      <c r="A82" s="15">
        <v>45547</v>
      </c>
      <c r="B82">
        <v>520773.33</v>
      </c>
      <c r="C82">
        <v>-3888606.8</v>
      </c>
      <c r="D82">
        <v>4930153.5</v>
      </c>
      <c r="E82">
        <v>0.99998801000000004</v>
      </c>
    </row>
    <row r="83" spans="1:5" x14ac:dyDescent="0.2">
      <c r="A83" s="15">
        <v>45550</v>
      </c>
      <c r="B83">
        <v>-618800</v>
      </c>
      <c r="C83">
        <v>-5028180.2</v>
      </c>
      <c r="D83">
        <v>3790580.2</v>
      </c>
      <c r="E83">
        <v>0.99995469999999997</v>
      </c>
    </row>
    <row r="84" spans="1:5" x14ac:dyDescent="0.2">
      <c r="A84" s="15">
        <v>45553</v>
      </c>
      <c r="B84">
        <v>3357553.33</v>
      </c>
      <c r="C84">
        <v>-1051826.8</v>
      </c>
      <c r="D84">
        <v>7766933.5</v>
      </c>
      <c r="E84">
        <v>0.28716606</v>
      </c>
    </row>
    <row r="85" spans="1:5" x14ac:dyDescent="0.2">
      <c r="A85" s="15">
        <v>45556</v>
      </c>
      <c r="B85">
        <v>2581800</v>
      </c>
      <c r="C85">
        <v>-1827580.2</v>
      </c>
      <c r="D85">
        <v>6991180.2000000002</v>
      </c>
      <c r="E85">
        <v>0.64352240999999999</v>
      </c>
    </row>
    <row r="86" spans="1:5" x14ac:dyDescent="0.2">
      <c r="A86" t="s">
        <v>348</v>
      </c>
      <c r="B86">
        <v>-802054.67</v>
      </c>
      <c r="C86">
        <v>-5211434.8</v>
      </c>
      <c r="D86">
        <v>3607325.5</v>
      </c>
      <c r="E86">
        <v>0.99967879000000004</v>
      </c>
    </row>
    <row r="87" spans="1:5" x14ac:dyDescent="0.2">
      <c r="A87" s="15">
        <v>45641</v>
      </c>
      <c r="B87">
        <v>-1139573.33</v>
      </c>
      <c r="C87">
        <v>-5548953.5</v>
      </c>
      <c r="D87">
        <v>3269806.8</v>
      </c>
      <c r="E87">
        <v>0.99599501999999995</v>
      </c>
    </row>
    <row r="88" spans="1:5" x14ac:dyDescent="0.2">
      <c r="A88" s="15">
        <v>45644</v>
      </c>
      <c r="B88">
        <v>2836780</v>
      </c>
      <c r="C88">
        <v>-1572600.2</v>
      </c>
      <c r="D88">
        <v>7246160.2000000002</v>
      </c>
      <c r="E88">
        <v>0.51874757999999999</v>
      </c>
    </row>
    <row r="89" spans="1:5" x14ac:dyDescent="0.2">
      <c r="A89" s="15">
        <v>45647</v>
      </c>
      <c r="B89">
        <v>2061026.67</v>
      </c>
      <c r="C89">
        <v>-2348353.5</v>
      </c>
      <c r="D89">
        <v>6470406.7999999998</v>
      </c>
      <c r="E89">
        <v>0.86048024000000001</v>
      </c>
    </row>
    <row r="90" spans="1:5" x14ac:dyDescent="0.2">
      <c r="A90" t="s">
        <v>349</v>
      </c>
      <c r="B90">
        <v>-1322828</v>
      </c>
      <c r="C90">
        <v>-5732208.2000000002</v>
      </c>
      <c r="D90">
        <v>3086552.2</v>
      </c>
      <c r="E90">
        <v>0.98910827999999995</v>
      </c>
    </row>
    <row r="91" spans="1:5" x14ac:dyDescent="0.2">
      <c r="A91" t="s">
        <v>336</v>
      </c>
      <c r="B91">
        <v>3976353.33</v>
      </c>
      <c r="C91">
        <v>-433026.8</v>
      </c>
      <c r="D91">
        <v>8385733.5</v>
      </c>
      <c r="E91">
        <v>0.11140504</v>
      </c>
    </row>
    <row r="92" spans="1:5" x14ac:dyDescent="0.2">
      <c r="A92" t="s">
        <v>350</v>
      </c>
      <c r="B92">
        <v>3200600</v>
      </c>
      <c r="C92">
        <v>-1208780.2</v>
      </c>
      <c r="D92">
        <v>7609980.2000000002</v>
      </c>
      <c r="E92">
        <v>0.35042055</v>
      </c>
    </row>
    <row r="93" spans="1:5" x14ac:dyDescent="0.2">
      <c r="A93" t="s">
        <v>351</v>
      </c>
      <c r="B93">
        <v>-183254.67</v>
      </c>
      <c r="C93">
        <v>-4592634.8</v>
      </c>
      <c r="D93">
        <v>4226125.5</v>
      </c>
      <c r="E93">
        <v>1</v>
      </c>
    </row>
    <row r="94" spans="1:5" x14ac:dyDescent="0.2">
      <c r="A94" t="s">
        <v>352</v>
      </c>
      <c r="B94">
        <v>-775753.33</v>
      </c>
      <c r="C94">
        <v>-5185133.5</v>
      </c>
      <c r="D94">
        <v>3633626.8</v>
      </c>
      <c r="E94">
        <v>0.99974940999999995</v>
      </c>
    </row>
    <row r="95" spans="1:5" x14ac:dyDescent="0.2">
      <c r="A95" t="s">
        <v>337</v>
      </c>
      <c r="B95">
        <v>-4159608</v>
      </c>
      <c r="C95">
        <v>-8568988.1999999993</v>
      </c>
      <c r="D95">
        <v>249772.2</v>
      </c>
      <c r="E95">
        <v>8.0401630000000002E-2</v>
      </c>
    </row>
    <row r="96" spans="1:5" x14ac:dyDescent="0.2">
      <c r="A96" t="s">
        <v>353</v>
      </c>
      <c r="B96">
        <v>-3383854.67</v>
      </c>
      <c r="C96">
        <v>-7793234.7999999998</v>
      </c>
      <c r="D96">
        <v>1025525.5</v>
      </c>
      <c r="E96">
        <v>0.27727190000000002</v>
      </c>
    </row>
    <row r="98" spans="1:6" x14ac:dyDescent="0.2">
      <c r="A98" s="10" t="s">
        <v>357</v>
      </c>
    </row>
    <row r="99" spans="1:6" x14ac:dyDescent="0.2">
      <c r="B99" t="s">
        <v>328</v>
      </c>
      <c r="C99" t="s">
        <v>476</v>
      </c>
      <c r="D99" t="s">
        <v>477</v>
      </c>
      <c r="E99" t="s">
        <v>478</v>
      </c>
      <c r="F99" t="s">
        <v>329</v>
      </c>
    </row>
    <row r="100" spans="1:6" x14ac:dyDescent="0.2">
      <c r="A100" t="s">
        <v>173</v>
      </c>
      <c r="B100">
        <v>8</v>
      </c>
      <c r="C100">
        <v>717</v>
      </c>
      <c r="D100">
        <v>89.6</v>
      </c>
      <c r="E100">
        <v>1.51</v>
      </c>
      <c r="F100">
        <v>0.16400000000000001</v>
      </c>
    </row>
    <row r="101" spans="1:6" x14ac:dyDescent="0.2">
      <c r="A101" t="s">
        <v>171</v>
      </c>
      <c r="B101">
        <v>2</v>
      </c>
      <c r="C101">
        <v>10</v>
      </c>
      <c r="D101">
        <v>5.0199999999999996</v>
      </c>
      <c r="E101">
        <v>8.5000000000000006E-2</v>
      </c>
      <c r="F101">
        <v>0.91900000000000004</v>
      </c>
    </row>
    <row r="102" spans="1:6" x14ac:dyDescent="0.2">
      <c r="A102" t="s">
        <v>330</v>
      </c>
      <c r="B102">
        <v>16</v>
      </c>
      <c r="C102">
        <v>715</v>
      </c>
      <c r="D102">
        <v>44.71</v>
      </c>
      <c r="E102">
        <v>0.753</v>
      </c>
      <c r="F102">
        <v>0.73299999999999998</v>
      </c>
    </row>
    <row r="103" spans="1:6" x14ac:dyDescent="0.2">
      <c r="A103" t="s">
        <v>331</v>
      </c>
      <c r="B103">
        <v>96</v>
      </c>
      <c r="C103">
        <v>5697</v>
      </c>
      <c r="D103">
        <v>59.34</v>
      </c>
    </row>
    <row r="106" spans="1:6" x14ac:dyDescent="0.2">
      <c r="A106" s="10" t="s">
        <v>358</v>
      </c>
    </row>
    <row r="107" spans="1:6" x14ac:dyDescent="0.2">
      <c r="B107" t="s">
        <v>333</v>
      </c>
      <c r="C107" t="s">
        <v>334</v>
      </c>
      <c r="D107" t="s">
        <v>335</v>
      </c>
      <c r="E107" t="s">
        <v>10</v>
      </c>
    </row>
    <row r="108" spans="1:6" x14ac:dyDescent="0.2">
      <c r="A108" t="s">
        <v>338</v>
      </c>
      <c r="B108">
        <v>4.32</v>
      </c>
      <c r="C108">
        <v>-11.142345000000001</v>
      </c>
      <c r="D108">
        <v>19.782344999999999</v>
      </c>
      <c r="E108">
        <v>0.99319919999999995</v>
      </c>
    </row>
    <row r="109" spans="1:6" x14ac:dyDescent="0.2">
      <c r="A109" t="s">
        <v>339</v>
      </c>
      <c r="B109">
        <v>0.96</v>
      </c>
      <c r="C109">
        <v>-14.502345</v>
      </c>
      <c r="D109">
        <v>16.422345</v>
      </c>
      <c r="E109">
        <v>0.99999990000000005</v>
      </c>
    </row>
    <row r="110" spans="1:6" x14ac:dyDescent="0.2">
      <c r="A110" t="s">
        <v>340</v>
      </c>
      <c r="B110">
        <v>0.54</v>
      </c>
      <c r="C110">
        <v>-14.922345</v>
      </c>
      <c r="D110">
        <v>16.002344999999998</v>
      </c>
      <c r="E110">
        <v>1</v>
      </c>
    </row>
    <row r="111" spans="1:6" x14ac:dyDescent="0.2">
      <c r="A111" t="s">
        <v>341</v>
      </c>
      <c r="B111">
        <v>1.3333329999999999E-2</v>
      </c>
      <c r="C111">
        <v>-15.449012</v>
      </c>
      <c r="D111">
        <v>15.475679</v>
      </c>
      <c r="E111">
        <v>1</v>
      </c>
    </row>
    <row r="112" spans="1:6" x14ac:dyDescent="0.2">
      <c r="A112" t="s">
        <v>342</v>
      </c>
      <c r="B112">
        <v>-1.06666667</v>
      </c>
      <c r="C112">
        <v>-16.529012000000002</v>
      </c>
      <c r="D112">
        <v>14.395678999999999</v>
      </c>
      <c r="E112">
        <v>0.99999979999999999</v>
      </c>
    </row>
    <row r="113" spans="1:5" x14ac:dyDescent="0.2">
      <c r="A113" t="s">
        <v>343</v>
      </c>
      <c r="B113">
        <v>-2.06666667</v>
      </c>
      <c r="C113">
        <v>-17.529012000000002</v>
      </c>
      <c r="D113">
        <v>13.395678999999999</v>
      </c>
      <c r="E113">
        <v>0.99996879999999999</v>
      </c>
    </row>
    <row r="114" spans="1:5" x14ac:dyDescent="0.2">
      <c r="A114" t="s">
        <v>344</v>
      </c>
      <c r="B114">
        <v>-2.04666667</v>
      </c>
      <c r="C114">
        <v>-17.509011999999998</v>
      </c>
      <c r="D114">
        <v>13.415679000000001</v>
      </c>
      <c r="E114">
        <v>0.9999711</v>
      </c>
    </row>
    <row r="115" spans="1:5" x14ac:dyDescent="0.2">
      <c r="A115" t="s">
        <v>345</v>
      </c>
      <c r="B115">
        <v>4.66486</v>
      </c>
      <c r="C115">
        <v>-10.797485</v>
      </c>
      <c r="D115">
        <v>20.127205</v>
      </c>
      <c r="E115">
        <v>0.98870270000000005</v>
      </c>
    </row>
    <row r="116" spans="1:5" x14ac:dyDescent="0.2">
      <c r="A116" s="15">
        <v>45357</v>
      </c>
      <c r="B116">
        <v>-3.36</v>
      </c>
      <c r="C116">
        <v>-12.287189</v>
      </c>
      <c r="D116">
        <v>5.5671889999999999</v>
      </c>
      <c r="E116">
        <v>0.95583759999999995</v>
      </c>
    </row>
    <row r="117" spans="1:5" x14ac:dyDescent="0.2">
      <c r="A117" s="15">
        <v>45360</v>
      </c>
      <c r="B117">
        <v>-3.78</v>
      </c>
      <c r="C117">
        <v>-12.707189</v>
      </c>
      <c r="D117">
        <v>5.147189</v>
      </c>
      <c r="E117">
        <v>0.91524130000000004</v>
      </c>
    </row>
    <row r="118" spans="1:5" x14ac:dyDescent="0.2">
      <c r="A118" s="15">
        <v>45363</v>
      </c>
      <c r="B118">
        <v>-4.3066666700000003</v>
      </c>
      <c r="C118">
        <v>-13.233855999999999</v>
      </c>
      <c r="D118">
        <v>4.6205230000000004</v>
      </c>
      <c r="E118">
        <v>0.83808139999999998</v>
      </c>
    </row>
    <row r="119" spans="1:5" x14ac:dyDescent="0.2">
      <c r="A119" s="15">
        <v>45366</v>
      </c>
      <c r="B119">
        <v>-5.3866666700000003</v>
      </c>
      <c r="C119">
        <v>-14.313855999999999</v>
      </c>
      <c r="D119">
        <v>3.5405229999999999</v>
      </c>
      <c r="E119">
        <v>0.60522560000000003</v>
      </c>
    </row>
    <row r="120" spans="1:5" x14ac:dyDescent="0.2">
      <c r="A120" s="15">
        <v>45369</v>
      </c>
      <c r="B120">
        <v>-6.3866666700000003</v>
      </c>
      <c r="C120">
        <v>-15.313855999999999</v>
      </c>
      <c r="D120">
        <v>2.5405229999999999</v>
      </c>
      <c r="E120">
        <v>0.370255</v>
      </c>
    </row>
    <row r="121" spans="1:5" x14ac:dyDescent="0.2">
      <c r="A121" s="15">
        <v>45372</v>
      </c>
      <c r="B121">
        <v>-6.3666666699999999</v>
      </c>
      <c r="C121">
        <v>-15.293856</v>
      </c>
      <c r="D121">
        <v>2.5605229999999999</v>
      </c>
      <c r="E121">
        <v>0.37457859999999998</v>
      </c>
    </row>
    <row r="122" spans="1:5" x14ac:dyDescent="0.2">
      <c r="A122" t="s">
        <v>346</v>
      </c>
      <c r="B122">
        <v>0.34486</v>
      </c>
      <c r="C122">
        <v>-8.5823289999999997</v>
      </c>
      <c r="D122">
        <v>9.2720490000000009</v>
      </c>
      <c r="E122">
        <v>1</v>
      </c>
    </row>
    <row r="123" spans="1:5" x14ac:dyDescent="0.2">
      <c r="A123" s="15">
        <v>45452</v>
      </c>
      <c r="B123">
        <v>-0.42</v>
      </c>
      <c r="C123">
        <v>-9.3471890000000002</v>
      </c>
      <c r="D123">
        <v>8.5071890000000003</v>
      </c>
      <c r="E123">
        <v>1</v>
      </c>
    </row>
    <row r="124" spans="1:5" x14ac:dyDescent="0.2">
      <c r="A124" s="15">
        <v>45455</v>
      </c>
      <c r="B124">
        <v>-0.94666667000000004</v>
      </c>
      <c r="C124">
        <v>-9.873856</v>
      </c>
      <c r="D124">
        <v>7.9805229999999998</v>
      </c>
      <c r="E124">
        <v>0.99999479999999996</v>
      </c>
    </row>
    <row r="125" spans="1:5" x14ac:dyDescent="0.2">
      <c r="A125" s="15">
        <v>45458</v>
      </c>
      <c r="B125">
        <v>-2.02666667</v>
      </c>
      <c r="C125">
        <v>-10.953856</v>
      </c>
      <c r="D125">
        <v>6.9005229999999997</v>
      </c>
      <c r="E125">
        <v>0.99838530000000003</v>
      </c>
    </row>
    <row r="126" spans="1:5" x14ac:dyDescent="0.2">
      <c r="A126" s="15">
        <v>45461</v>
      </c>
      <c r="B126">
        <v>-3.02666667</v>
      </c>
      <c r="C126">
        <v>-11.953856</v>
      </c>
      <c r="D126">
        <v>5.9005229999999997</v>
      </c>
      <c r="E126">
        <v>0.97633369999999997</v>
      </c>
    </row>
    <row r="127" spans="1:5" x14ac:dyDescent="0.2">
      <c r="A127" s="15">
        <v>45464</v>
      </c>
      <c r="B127">
        <v>-3.00666667</v>
      </c>
      <c r="C127">
        <v>-11.933856</v>
      </c>
      <c r="D127">
        <v>5.9205230000000002</v>
      </c>
      <c r="E127">
        <v>0.97728150000000003</v>
      </c>
    </row>
    <row r="128" spans="1:5" x14ac:dyDescent="0.2">
      <c r="A128" t="s">
        <v>347</v>
      </c>
      <c r="B128">
        <v>3.70486</v>
      </c>
      <c r="C128">
        <v>-5.2223290000000002</v>
      </c>
      <c r="D128">
        <v>12.632049</v>
      </c>
      <c r="E128">
        <v>0.92383490000000001</v>
      </c>
    </row>
    <row r="129" spans="1:5" x14ac:dyDescent="0.2">
      <c r="A129" s="15">
        <v>45547</v>
      </c>
      <c r="B129">
        <v>-0.52666667</v>
      </c>
      <c r="C129">
        <v>-9.453856</v>
      </c>
      <c r="D129">
        <v>8.4005229999999997</v>
      </c>
      <c r="E129">
        <v>0.99999990000000005</v>
      </c>
    </row>
    <row r="130" spans="1:5" x14ac:dyDescent="0.2">
      <c r="A130" s="15">
        <v>45550</v>
      </c>
      <c r="B130">
        <v>-1.6066666700000001</v>
      </c>
      <c r="C130">
        <v>-10.533856</v>
      </c>
      <c r="D130">
        <v>7.3205229999999997</v>
      </c>
      <c r="E130">
        <v>0.99970320000000001</v>
      </c>
    </row>
    <row r="131" spans="1:5" x14ac:dyDescent="0.2">
      <c r="A131" s="15">
        <v>45553</v>
      </c>
      <c r="B131">
        <v>-2.6066666700000001</v>
      </c>
      <c r="C131">
        <v>-11.533856</v>
      </c>
      <c r="D131">
        <v>6.3205229999999997</v>
      </c>
      <c r="E131">
        <v>0.99087990000000004</v>
      </c>
    </row>
    <row r="132" spans="1:5" x14ac:dyDescent="0.2">
      <c r="A132" s="15">
        <v>45556</v>
      </c>
      <c r="B132">
        <v>-2.5866666700000001</v>
      </c>
      <c r="C132">
        <v>-11.513856000000001</v>
      </c>
      <c r="D132">
        <v>6.3405230000000001</v>
      </c>
      <c r="E132">
        <v>0.9913322</v>
      </c>
    </row>
    <row r="133" spans="1:5" x14ac:dyDescent="0.2">
      <c r="A133" t="s">
        <v>348</v>
      </c>
      <c r="B133">
        <v>4.12486</v>
      </c>
      <c r="C133">
        <v>-4.8023290000000003</v>
      </c>
      <c r="D133">
        <v>13.052049</v>
      </c>
      <c r="E133">
        <v>0.86803680000000005</v>
      </c>
    </row>
    <row r="134" spans="1:5" x14ac:dyDescent="0.2">
      <c r="A134" s="15">
        <v>45641</v>
      </c>
      <c r="B134">
        <v>-1.08</v>
      </c>
      <c r="C134">
        <v>-10.007189</v>
      </c>
      <c r="D134">
        <v>7.8471890000000002</v>
      </c>
      <c r="E134">
        <v>0.99998560000000003</v>
      </c>
    </row>
    <row r="135" spans="1:5" x14ac:dyDescent="0.2">
      <c r="A135" s="15">
        <v>45644</v>
      </c>
      <c r="B135">
        <v>-2.08</v>
      </c>
      <c r="C135">
        <v>-11.007189</v>
      </c>
      <c r="D135">
        <v>6.8471890000000002</v>
      </c>
      <c r="E135">
        <v>0.99805809999999995</v>
      </c>
    </row>
    <row r="136" spans="1:5" x14ac:dyDescent="0.2">
      <c r="A136" s="15">
        <v>45647</v>
      </c>
      <c r="B136">
        <v>-2.06</v>
      </c>
      <c r="C136">
        <v>-10.987189000000001</v>
      </c>
      <c r="D136">
        <v>6.8671889999999998</v>
      </c>
      <c r="E136">
        <v>0.99818660000000003</v>
      </c>
    </row>
    <row r="137" spans="1:5" x14ac:dyDescent="0.2">
      <c r="A137" t="s">
        <v>349</v>
      </c>
      <c r="B137">
        <v>4.65152667</v>
      </c>
      <c r="C137">
        <v>-4.2756629999999998</v>
      </c>
      <c r="D137">
        <v>13.578716</v>
      </c>
      <c r="E137">
        <v>0.77246840000000005</v>
      </c>
    </row>
    <row r="138" spans="1:5" x14ac:dyDescent="0.2">
      <c r="A138" t="s">
        <v>336</v>
      </c>
      <c r="B138">
        <v>-1</v>
      </c>
      <c r="C138">
        <v>-9.9271890000000003</v>
      </c>
      <c r="D138">
        <v>7.9271890000000003</v>
      </c>
      <c r="E138">
        <v>0.99999210000000005</v>
      </c>
    </row>
    <row r="139" spans="1:5" x14ac:dyDescent="0.2">
      <c r="A139" t="s">
        <v>350</v>
      </c>
      <c r="B139">
        <v>-0.98</v>
      </c>
      <c r="C139">
        <v>-9.9071890000000007</v>
      </c>
      <c r="D139">
        <v>7.9471889999999998</v>
      </c>
      <c r="E139">
        <v>0.99999320000000003</v>
      </c>
    </row>
    <row r="140" spans="1:5" x14ac:dyDescent="0.2">
      <c r="A140" t="s">
        <v>351</v>
      </c>
      <c r="B140">
        <v>5.73152667</v>
      </c>
      <c r="C140">
        <v>-3.1956630000000001</v>
      </c>
      <c r="D140">
        <v>14.658716</v>
      </c>
      <c r="E140">
        <v>0.52159500000000003</v>
      </c>
    </row>
    <row r="141" spans="1:5" x14ac:dyDescent="0.2">
      <c r="A141" t="s">
        <v>352</v>
      </c>
      <c r="B141">
        <v>0.02</v>
      </c>
      <c r="C141">
        <v>-8.9071890000000007</v>
      </c>
      <c r="D141">
        <v>8.9471889999999998</v>
      </c>
      <c r="E141">
        <v>1</v>
      </c>
    </row>
    <row r="142" spans="1:5" x14ac:dyDescent="0.2">
      <c r="A142" t="s">
        <v>337</v>
      </c>
      <c r="B142">
        <v>6.73152667</v>
      </c>
      <c r="C142">
        <v>-2.1956630000000001</v>
      </c>
      <c r="D142">
        <v>15.658716</v>
      </c>
      <c r="E142">
        <v>0.29974689999999998</v>
      </c>
    </row>
    <row r="143" spans="1:5" x14ac:dyDescent="0.2">
      <c r="A143" t="s">
        <v>353</v>
      </c>
      <c r="B143">
        <v>6.7115266699999996</v>
      </c>
      <c r="C143">
        <v>-2.2156630000000002</v>
      </c>
      <c r="D143">
        <v>15.638716000000001</v>
      </c>
      <c r="E143">
        <v>0.30361349999999998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8EF9A-B745-7945-97C8-864D484D3796}">
  <dimension ref="A1:M81"/>
  <sheetViews>
    <sheetView topLeftCell="A3" workbookViewId="0">
      <selection activeCell="G7" sqref="G7"/>
    </sheetView>
  </sheetViews>
  <sheetFormatPr baseColWidth="10" defaultRowHeight="16" x14ac:dyDescent="0.2"/>
  <cols>
    <col min="1" max="1" width="17.5" customWidth="1"/>
    <col min="6" max="6" width="18.6640625" customWidth="1"/>
    <col min="9" max="9" width="23" customWidth="1"/>
    <col min="10" max="10" width="19.5" customWidth="1"/>
    <col min="11" max="11" width="22.83203125" customWidth="1"/>
  </cols>
  <sheetData>
    <row r="1" spans="1:13" ht="17" thickBot="1" x14ac:dyDescent="0.25">
      <c r="A1" s="7"/>
    </row>
    <row r="2" spans="1:13" ht="43" thickBot="1" x14ac:dyDescent="0.25">
      <c r="A2" s="4" t="s">
        <v>359</v>
      </c>
      <c r="B2" s="1" t="s">
        <v>360</v>
      </c>
      <c r="C2" s="1" t="s">
        <v>361</v>
      </c>
      <c r="D2" s="1" t="s">
        <v>362</v>
      </c>
      <c r="E2" s="1" t="s">
        <v>363</v>
      </c>
      <c r="F2" s="1" t="s">
        <v>364</v>
      </c>
      <c r="G2" s="1" t="s">
        <v>365</v>
      </c>
      <c r="H2" s="1" t="s">
        <v>172</v>
      </c>
      <c r="I2" s="1" t="s">
        <v>366</v>
      </c>
      <c r="J2" s="1" t="s">
        <v>367</v>
      </c>
      <c r="K2" s="1" t="s">
        <v>368</v>
      </c>
      <c r="L2" s="1" t="s">
        <v>369</v>
      </c>
      <c r="M2" s="1" t="s">
        <v>370</v>
      </c>
    </row>
    <row r="3" spans="1:13" ht="43" thickBot="1" x14ac:dyDescent="0.25">
      <c r="A3" s="3" t="s">
        <v>371</v>
      </c>
      <c r="B3" s="2" t="s">
        <v>372</v>
      </c>
      <c r="C3" s="2" t="s">
        <v>373</v>
      </c>
      <c r="D3" s="2" t="s">
        <v>374</v>
      </c>
      <c r="E3" s="2" t="s">
        <v>375</v>
      </c>
      <c r="F3" s="2">
        <v>0</v>
      </c>
      <c r="G3" s="16">
        <v>44299</v>
      </c>
      <c r="H3" s="2" t="s">
        <v>376</v>
      </c>
      <c r="I3" s="16">
        <v>44299</v>
      </c>
      <c r="J3" s="2">
        <v>3</v>
      </c>
      <c r="K3" s="2">
        <v>0</v>
      </c>
      <c r="L3" s="2" t="s">
        <v>377</v>
      </c>
      <c r="M3" s="2" t="s">
        <v>378</v>
      </c>
    </row>
    <row r="4" spans="1:13" ht="43" thickBot="1" x14ac:dyDescent="0.25">
      <c r="A4" s="3" t="s">
        <v>371</v>
      </c>
      <c r="B4" s="2" t="s">
        <v>372</v>
      </c>
      <c r="C4" s="2" t="s">
        <v>373</v>
      </c>
      <c r="D4" s="2" t="s">
        <v>374</v>
      </c>
      <c r="E4" s="2" t="s">
        <v>379</v>
      </c>
      <c r="F4" s="2">
        <v>0</v>
      </c>
      <c r="G4" s="16">
        <v>44299</v>
      </c>
      <c r="H4" s="2" t="s">
        <v>376</v>
      </c>
      <c r="I4" s="16">
        <v>44299</v>
      </c>
      <c r="J4" s="2">
        <v>6</v>
      </c>
      <c r="K4" s="2">
        <v>0</v>
      </c>
      <c r="L4" s="2" t="s">
        <v>377</v>
      </c>
      <c r="M4" s="2" t="s">
        <v>378</v>
      </c>
    </row>
    <row r="5" spans="1:13" ht="43" thickBot="1" x14ac:dyDescent="0.25">
      <c r="A5" s="17" t="s">
        <v>371</v>
      </c>
      <c r="B5" s="18" t="s">
        <v>372</v>
      </c>
      <c r="C5" s="18" t="s">
        <v>373</v>
      </c>
      <c r="D5" s="18" t="s">
        <v>374</v>
      </c>
      <c r="E5" s="18" t="s">
        <v>380</v>
      </c>
      <c r="F5" s="18">
        <v>9.7800000000000005E-3</v>
      </c>
      <c r="G5" s="19">
        <v>44299</v>
      </c>
      <c r="H5" s="18" t="s">
        <v>376</v>
      </c>
      <c r="I5" s="19">
        <v>44299</v>
      </c>
      <c r="J5" s="18">
        <v>9</v>
      </c>
      <c r="K5" s="18">
        <v>0</v>
      </c>
      <c r="L5" s="18" t="s">
        <v>377</v>
      </c>
      <c r="M5" s="18" t="s">
        <v>378</v>
      </c>
    </row>
    <row r="6" spans="1:13" ht="43" thickBot="1" x14ac:dyDescent="0.25">
      <c r="A6" s="17" t="s">
        <v>371</v>
      </c>
      <c r="B6" s="18" t="s">
        <v>372</v>
      </c>
      <c r="C6" s="18" t="s">
        <v>373</v>
      </c>
      <c r="D6" s="18" t="s">
        <v>374</v>
      </c>
      <c r="E6" s="18" t="s">
        <v>381</v>
      </c>
      <c r="F6" s="18">
        <v>7.4399999999999994E-2</v>
      </c>
      <c r="G6" s="19">
        <v>44300</v>
      </c>
      <c r="H6" s="18" t="s">
        <v>376</v>
      </c>
      <c r="I6" s="19">
        <v>44299</v>
      </c>
      <c r="J6" s="18">
        <v>12</v>
      </c>
      <c r="K6" s="18">
        <v>15</v>
      </c>
      <c r="L6" s="18" t="s">
        <v>377</v>
      </c>
      <c r="M6" s="18" t="s">
        <v>378</v>
      </c>
    </row>
    <row r="7" spans="1:13" ht="43" thickBot="1" x14ac:dyDescent="0.25">
      <c r="A7" s="17" t="s">
        <v>371</v>
      </c>
      <c r="B7" s="18" t="s">
        <v>372</v>
      </c>
      <c r="C7" s="18" t="s">
        <v>373</v>
      </c>
      <c r="D7" s="18" t="s">
        <v>374</v>
      </c>
      <c r="E7" s="18" t="s">
        <v>382</v>
      </c>
      <c r="F7" s="18">
        <v>0.35399999999999998</v>
      </c>
      <c r="G7" s="19">
        <v>44300</v>
      </c>
      <c r="H7" s="18" t="s">
        <v>376</v>
      </c>
      <c r="I7" s="19">
        <v>44299</v>
      </c>
      <c r="J7" s="18">
        <v>15</v>
      </c>
      <c r="K7" s="18">
        <v>19</v>
      </c>
      <c r="L7" s="18" t="s">
        <v>377</v>
      </c>
      <c r="M7" s="18" t="s">
        <v>378</v>
      </c>
    </row>
    <row r="8" spans="1:13" ht="43" thickBot="1" x14ac:dyDescent="0.25">
      <c r="A8" s="17" t="s">
        <v>371</v>
      </c>
      <c r="B8" s="18" t="s">
        <v>372</v>
      </c>
      <c r="C8" s="18" t="s">
        <v>373</v>
      </c>
      <c r="D8" s="18" t="s">
        <v>374</v>
      </c>
      <c r="E8" s="18" t="s">
        <v>383</v>
      </c>
      <c r="F8" s="18">
        <v>0.63600000000000001</v>
      </c>
      <c r="G8" s="19">
        <v>44300</v>
      </c>
      <c r="H8" s="18" t="s">
        <v>376</v>
      </c>
      <c r="I8" s="19">
        <v>44299</v>
      </c>
      <c r="J8" s="18">
        <v>18</v>
      </c>
      <c r="K8" s="18">
        <v>27</v>
      </c>
      <c r="L8" s="18" t="s">
        <v>377</v>
      </c>
      <c r="M8" s="18" t="s">
        <v>378</v>
      </c>
    </row>
    <row r="9" spans="1:13" ht="43" thickBot="1" x14ac:dyDescent="0.25">
      <c r="A9" s="3" t="s">
        <v>371</v>
      </c>
      <c r="B9" s="2" t="s">
        <v>372</v>
      </c>
      <c r="C9" s="2" t="s">
        <v>373</v>
      </c>
      <c r="D9" s="2" t="s">
        <v>374</v>
      </c>
      <c r="E9" s="2" t="s">
        <v>384</v>
      </c>
      <c r="F9" s="2">
        <v>4.48E-2</v>
      </c>
      <c r="G9" s="16">
        <v>44299</v>
      </c>
      <c r="H9" s="2" t="s">
        <v>385</v>
      </c>
      <c r="I9" s="16">
        <v>44299</v>
      </c>
      <c r="J9" s="2">
        <v>3</v>
      </c>
      <c r="K9" s="2">
        <v>0</v>
      </c>
      <c r="L9" s="2" t="s">
        <v>377</v>
      </c>
      <c r="M9" s="2" t="s">
        <v>378</v>
      </c>
    </row>
    <row r="10" spans="1:13" ht="43" thickBot="1" x14ac:dyDescent="0.25">
      <c r="A10" s="3" t="s">
        <v>371</v>
      </c>
      <c r="B10" s="2" t="s">
        <v>372</v>
      </c>
      <c r="C10" s="2" t="s">
        <v>373</v>
      </c>
      <c r="D10" s="2" t="s">
        <v>374</v>
      </c>
      <c r="E10" s="2" t="s">
        <v>386</v>
      </c>
      <c r="F10" s="2">
        <v>0</v>
      </c>
      <c r="G10" s="16">
        <v>44299</v>
      </c>
      <c r="H10" s="2" t="s">
        <v>385</v>
      </c>
      <c r="I10" s="16">
        <v>44299</v>
      </c>
      <c r="J10" s="2">
        <v>6</v>
      </c>
      <c r="K10" s="2">
        <v>0</v>
      </c>
      <c r="L10" s="2" t="s">
        <v>377</v>
      </c>
      <c r="M10" s="2" t="s">
        <v>378</v>
      </c>
    </row>
    <row r="11" spans="1:13" ht="43" thickBot="1" x14ac:dyDescent="0.25">
      <c r="A11" s="17" t="s">
        <v>371</v>
      </c>
      <c r="B11" s="18" t="s">
        <v>372</v>
      </c>
      <c r="C11" s="18" t="s">
        <v>373</v>
      </c>
      <c r="D11" s="18" t="s">
        <v>374</v>
      </c>
      <c r="E11" s="18" t="s">
        <v>387</v>
      </c>
      <c r="F11" s="18">
        <v>1.2200000000000001E-2</v>
      </c>
      <c r="G11" s="19">
        <v>44299</v>
      </c>
      <c r="H11" s="18" t="s">
        <v>385</v>
      </c>
      <c r="I11" s="19">
        <v>44299</v>
      </c>
      <c r="J11" s="18">
        <v>9</v>
      </c>
      <c r="K11" s="18">
        <v>0</v>
      </c>
      <c r="L11" s="18" t="s">
        <v>377</v>
      </c>
      <c r="M11" s="18" t="s">
        <v>378</v>
      </c>
    </row>
    <row r="12" spans="1:13" ht="43" thickBot="1" x14ac:dyDescent="0.25">
      <c r="A12" s="17" t="s">
        <v>371</v>
      </c>
      <c r="B12" s="18" t="s">
        <v>372</v>
      </c>
      <c r="C12" s="18" t="s">
        <v>373</v>
      </c>
      <c r="D12" s="18" t="s">
        <v>374</v>
      </c>
      <c r="E12" s="18" t="s">
        <v>388</v>
      </c>
      <c r="F12" s="18">
        <v>8.8800000000000007E-3</v>
      </c>
      <c r="G12" s="19">
        <v>44300</v>
      </c>
      <c r="H12" s="18" t="s">
        <v>385</v>
      </c>
      <c r="I12" s="19">
        <v>44299</v>
      </c>
      <c r="J12" s="18">
        <v>12</v>
      </c>
      <c r="K12" s="18">
        <v>9</v>
      </c>
      <c r="L12" s="18" t="s">
        <v>377</v>
      </c>
      <c r="M12" s="18" t="s">
        <v>378</v>
      </c>
    </row>
    <row r="13" spans="1:13" ht="43" thickBot="1" x14ac:dyDescent="0.25">
      <c r="A13" s="17" t="s">
        <v>371</v>
      </c>
      <c r="B13" s="18" t="s">
        <v>372</v>
      </c>
      <c r="C13" s="18" t="s">
        <v>373</v>
      </c>
      <c r="D13" s="18" t="s">
        <v>374</v>
      </c>
      <c r="E13" s="18" t="s">
        <v>389</v>
      </c>
      <c r="F13" s="18">
        <v>0.15</v>
      </c>
      <c r="G13" s="19">
        <v>44300</v>
      </c>
      <c r="H13" s="18" t="s">
        <v>385</v>
      </c>
      <c r="I13" s="19">
        <v>44299</v>
      </c>
      <c r="J13" s="18">
        <v>15</v>
      </c>
      <c r="K13" s="18">
        <v>18</v>
      </c>
      <c r="L13" s="18" t="s">
        <v>377</v>
      </c>
      <c r="M13" s="18" t="s">
        <v>378</v>
      </c>
    </row>
    <row r="14" spans="1:13" ht="43" thickBot="1" x14ac:dyDescent="0.25">
      <c r="A14" s="17" t="s">
        <v>371</v>
      </c>
      <c r="B14" s="18" t="s">
        <v>372</v>
      </c>
      <c r="C14" s="18" t="s">
        <v>373</v>
      </c>
      <c r="D14" s="18" t="s">
        <v>374</v>
      </c>
      <c r="E14" s="18" t="s">
        <v>390</v>
      </c>
      <c r="F14" s="18">
        <v>1.37</v>
      </c>
      <c r="G14" s="19">
        <v>44300</v>
      </c>
      <c r="H14" s="18" t="s">
        <v>385</v>
      </c>
      <c r="I14" s="19">
        <v>44299</v>
      </c>
      <c r="J14" s="18">
        <v>18</v>
      </c>
      <c r="K14" s="18">
        <v>18</v>
      </c>
      <c r="L14" s="18" t="s">
        <v>377</v>
      </c>
      <c r="M14" s="18" t="s">
        <v>378</v>
      </c>
    </row>
    <row r="15" spans="1:13" ht="43" thickBot="1" x14ac:dyDescent="0.25">
      <c r="A15" s="3" t="s">
        <v>371</v>
      </c>
      <c r="B15" s="2" t="s">
        <v>372</v>
      </c>
      <c r="C15" s="2" t="s">
        <v>373</v>
      </c>
      <c r="D15" s="2" t="s">
        <v>374</v>
      </c>
      <c r="E15" s="2" t="s">
        <v>391</v>
      </c>
      <c r="F15" s="2">
        <v>8.5199999999999998E-3</v>
      </c>
      <c r="G15" s="16">
        <v>44299</v>
      </c>
      <c r="H15" s="2" t="s">
        <v>392</v>
      </c>
      <c r="I15" s="16">
        <v>44299</v>
      </c>
      <c r="J15" s="2">
        <v>3</v>
      </c>
      <c r="K15" s="2">
        <v>0</v>
      </c>
      <c r="L15" s="2" t="s">
        <v>377</v>
      </c>
      <c r="M15" s="2" t="s">
        <v>378</v>
      </c>
    </row>
    <row r="16" spans="1:13" ht="43" thickBot="1" x14ac:dyDescent="0.25">
      <c r="A16" s="3" t="s">
        <v>371</v>
      </c>
      <c r="B16" s="2" t="s">
        <v>372</v>
      </c>
      <c r="C16" s="2" t="s">
        <v>373</v>
      </c>
      <c r="D16" s="2" t="s">
        <v>374</v>
      </c>
      <c r="E16" s="2" t="s">
        <v>393</v>
      </c>
      <c r="F16" s="2">
        <v>1.7000000000000001E-2</v>
      </c>
      <c r="G16" s="16">
        <v>44299</v>
      </c>
      <c r="H16" s="2" t="s">
        <v>392</v>
      </c>
      <c r="I16" s="16">
        <v>44299</v>
      </c>
      <c r="J16" s="2">
        <v>6</v>
      </c>
      <c r="K16" s="2">
        <v>0</v>
      </c>
      <c r="L16" s="2" t="s">
        <v>377</v>
      </c>
      <c r="M16" s="2" t="s">
        <v>378</v>
      </c>
    </row>
    <row r="17" spans="1:13" ht="43" thickBot="1" x14ac:dyDescent="0.25">
      <c r="A17" s="17" t="s">
        <v>371</v>
      </c>
      <c r="B17" s="18" t="s">
        <v>372</v>
      </c>
      <c r="C17" s="18" t="s">
        <v>373</v>
      </c>
      <c r="D17" s="18" t="s">
        <v>374</v>
      </c>
      <c r="E17" s="20" t="s">
        <v>394</v>
      </c>
      <c r="F17" s="20">
        <v>0.03</v>
      </c>
      <c r="G17" s="19">
        <v>44299</v>
      </c>
      <c r="H17" s="18" t="s">
        <v>392</v>
      </c>
      <c r="I17" s="19">
        <v>44299</v>
      </c>
      <c r="J17" s="18">
        <v>9</v>
      </c>
      <c r="K17" s="18">
        <v>0</v>
      </c>
      <c r="L17" s="18" t="s">
        <v>377</v>
      </c>
      <c r="M17" s="18" t="s">
        <v>378</v>
      </c>
    </row>
    <row r="18" spans="1:13" ht="43" thickBot="1" x14ac:dyDescent="0.25">
      <c r="A18" s="17" t="s">
        <v>371</v>
      </c>
      <c r="B18" s="18" t="s">
        <v>372</v>
      </c>
      <c r="C18" s="18" t="s">
        <v>373</v>
      </c>
      <c r="D18" s="18" t="s">
        <v>374</v>
      </c>
      <c r="E18" s="20" t="s">
        <v>395</v>
      </c>
      <c r="F18" s="20">
        <v>0.376</v>
      </c>
      <c r="G18" s="19">
        <v>44300</v>
      </c>
      <c r="H18" s="18" t="s">
        <v>392</v>
      </c>
      <c r="I18" s="19">
        <v>44299</v>
      </c>
      <c r="J18" s="18">
        <v>12</v>
      </c>
      <c r="K18" s="18">
        <v>4.5</v>
      </c>
      <c r="L18" s="18" t="s">
        <v>377</v>
      </c>
      <c r="M18" s="18" t="s">
        <v>378</v>
      </c>
    </row>
    <row r="19" spans="1:13" ht="43" thickBot="1" x14ac:dyDescent="0.25">
      <c r="A19" s="17" t="s">
        <v>371</v>
      </c>
      <c r="B19" s="18" t="s">
        <v>372</v>
      </c>
      <c r="C19" s="18" t="s">
        <v>373</v>
      </c>
      <c r="D19" s="18" t="s">
        <v>374</v>
      </c>
      <c r="E19" s="20" t="s">
        <v>396</v>
      </c>
      <c r="F19" s="20">
        <v>0.46400000000000002</v>
      </c>
      <c r="G19" s="19">
        <v>44300</v>
      </c>
      <c r="H19" s="18" t="s">
        <v>392</v>
      </c>
      <c r="I19" s="19">
        <v>44299</v>
      </c>
      <c r="J19" s="18">
        <v>15</v>
      </c>
      <c r="K19" s="18">
        <v>8</v>
      </c>
      <c r="L19" s="18" t="s">
        <v>377</v>
      </c>
      <c r="M19" s="18" t="s">
        <v>378</v>
      </c>
    </row>
    <row r="20" spans="1:13" ht="43" thickBot="1" x14ac:dyDescent="0.25">
      <c r="A20" s="17" t="s">
        <v>371</v>
      </c>
      <c r="B20" s="18" t="s">
        <v>372</v>
      </c>
      <c r="C20" s="18" t="s">
        <v>373</v>
      </c>
      <c r="D20" s="18" t="s">
        <v>374</v>
      </c>
      <c r="E20" s="20" t="s">
        <v>397</v>
      </c>
      <c r="F20" s="20">
        <v>0.64</v>
      </c>
      <c r="G20" s="19">
        <v>44300</v>
      </c>
      <c r="H20" s="18" t="s">
        <v>392</v>
      </c>
      <c r="I20" s="19">
        <v>44299</v>
      </c>
      <c r="J20" s="18">
        <v>18</v>
      </c>
      <c r="K20" s="18">
        <v>8.8000000000000007</v>
      </c>
      <c r="L20" s="18" t="s">
        <v>377</v>
      </c>
      <c r="M20" s="18" t="s">
        <v>378</v>
      </c>
    </row>
    <row r="21" spans="1:13" ht="43" thickBot="1" x14ac:dyDescent="0.25">
      <c r="A21" s="3" t="s">
        <v>371</v>
      </c>
      <c r="B21" s="2" t="s">
        <v>372</v>
      </c>
      <c r="C21" s="2" t="s">
        <v>373</v>
      </c>
      <c r="D21" s="2" t="s">
        <v>374</v>
      </c>
      <c r="E21" s="2" t="s">
        <v>398</v>
      </c>
      <c r="F21" s="2">
        <v>0</v>
      </c>
      <c r="G21" s="16">
        <v>44307</v>
      </c>
      <c r="H21" s="2" t="s">
        <v>399</v>
      </c>
      <c r="I21" s="16">
        <v>44307</v>
      </c>
      <c r="J21" s="2">
        <v>3</v>
      </c>
      <c r="K21" s="2">
        <v>0</v>
      </c>
      <c r="L21" s="2" t="s">
        <v>377</v>
      </c>
      <c r="M21" s="2" t="s">
        <v>378</v>
      </c>
    </row>
    <row r="22" spans="1:13" ht="43" thickBot="1" x14ac:dyDescent="0.25">
      <c r="A22" s="3" t="s">
        <v>371</v>
      </c>
      <c r="B22" s="2" t="s">
        <v>372</v>
      </c>
      <c r="C22" s="2" t="s">
        <v>373</v>
      </c>
      <c r="D22" s="2" t="s">
        <v>374</v>
      </c>
      <c r="E22" s="2" t="s">
        <v>400</v>
      </c>
      <c r="F22" s="2">
        <v>8.4399999999999996E-3</v>
      </c>
      <c r="G22" s="16">
        <v>44307</v>
      </c>
      <c r="H22" s="2" t="s">
        <v>399</v>
      </c>
      <c r="I22" s="16">
        <v>44307</v>
      </c>
      <c r="J22" s="2">
        <v>6</v>
      </c>
      <c r="K22" s="2">
        <v>0</v>
      </c>
      <c r="L22" s="2" t="s">
        <v>377</v>
      </c>
      <c r="M22" s="2" t="s">
        <v>378</v>
      </c>
    </row>
    <row r="23" spans="1:13" ht="43" thickBot="1" x14ac:dyDescent="0.25">
      <c r="A23" s="17" t="s">
        <v>371</v>
      </c>
      <c r="B23" s="18" t="s">
        <v>372</v>
      </c>
      <c r="C23" s="18" t="s">
        <v>373</v>
      </c>
      <c r="D23" s="18" t="s">
        <v>374</v>
      </c>
      <c r="E23" s="18" t="s">
        <v>401</v>
      </c>
      <c r="F23" s="18">
        <v>8.0600000000000005E-2</v>
      </c>
      <c r="G23" s="19">
        <v>44307</v>
      </c>
      <c r="H23" s="18" t="s">
        <v>399</v>
      </c>
      <c r="I23" s="19">
        <v>44307</v>
      </c>
      <c r="J23" s="18">
        <v>9</v>
      </c>
      <c r="K23" s="18">
        <v>0</v>
      </c>
      <c r="L23" s="18" t="s">
        <v>377</v>
      </c>
      <c r="M23" s="18" t="s">
        <v>378</v>
      </c>
    </row>
    <row r="24" spans="1:13" ht="43" thickBot="1" x14ac:dyDescent="0.25">
      <c r="A24" s="17" t="s">
        <v>371</v>
      </c>
      <c r="B24" s="18" t="s">
        <v>372</v>
      </c>
      <c r="C24" s="18" t="s">
        <v>373</v>
      </c>
      <c r="D24" s="18" t="s">
        <v>374</v>
      </c>
      <c r="E24" s="18" t="s">
        <v>402</v>
      </c>
      <c r="F24" s="18">
        <v>0.114</v>
      </c>
      <c r="G24" s="19">
        <v>44308</v>
      </c>
      <c r="H24" s="18" t="s">
        <v>399</v>
      </c>
      <c r="I24" s="19">
        <v>44307</v>
      </c>
      <c r="J24" s="18">
        <v>12</v>
      </c>
      <c r="K24" s="18">
        <v>8</v>
      </c>
      <c r="L24" s="18" t="s">
        <v>377</v>
      </c>
      <c r="M24" s="18" t="s">
        <v>378</v>
      </c>
    </row>
    <row r="25" spans="1:13" ht="43" thickBot="1" x14ac:dyDescent="0.25">
      <c r="A25" s="17" t="s">
        <v>371</v>
      </c>
      <c r="B25" s="18" t="s">
        <v>372</v>
      </c>
      <c r="C25" s="18" t="s">
        <v>373</v>
      </c>
      <c r="D25" s="18" t="s">
        <v>374</v>
      </c>
      <c r="E25" s="18" t="s">
        <v>403</v>
      </c>
      <c r="F25" s="18">
        <v>0.13800000000000001</v>
      </c>
      <c r="G25" s="19">
        <v>44308</v>
      </c>
      <c r="H25" s="18" t="s">
        <v>399</v>
      </c>
      <c r="I25" s="19">
        <v>44307</v>
      </c>
      <c r="J25" s="18">
        <v>15</v>
      </c>
      <c r="K25" s="18">
        <v>13</v>
      </c>
      <c r="L25" s="18" t="s">
        <v>377</v>
      </c>
      <c r="M25" s="18" t="s">
        <v>378</v>
      </c>
    </row>
    <row r="26" spans="1:13" ht="43" thickBot="1" x14ac:dyDescent="0.25">
      <c r="A26" s="17" t="s">
        <v>371</v>
      </c>
      <c r="B26" s="18" t="s">
        <v>372</v>
      </c>
      <c r="C26" s="18" t="s">
        <v>373</v>
      </c>
      <c r="D26" s="18" t="s">
        <v>374</v>
      </c>
      <c r="E26" s="18" t="s">
        <v>404</v>
      </c>
      <c r="F26" s="18">
        <v>0.246</v>
      </c>
      <c r="G26" s="19">
        <v>44308</v>
      </c>
      <c r="H26" s="18" t="s">
        <v>399</v>
      </c>
      <c r="I26" s="19">
        <v>44307</v>
      </c>
      <c r="J26" s="18">
        <v>18</v>
      </c>
      <c r="K26" s="18">
        <v>13.5</v>
      </c>
      <c r="L26" s="18" t="s">
        <v>377</v>
      </c>
      <c r="M26" s="18" t="s">
        <v>378</v>
      </c>
    </row>
    <row r="27" spans="1:13" ht="43" thickBot="1" x14ac:dyDescent="0.25">
      <c r="A27" s="3" t="s">
        <v>371</v>
      </c>
      <c r="B27" s="2" t="s">
        <v>372</v>
      </c>
      <c r="C27" s="2" t="s">
        <v>373</v>
      </c>
      <c r="D27" s="2" t="s">
        <v>374</v>
      </c>
      <c r="E27" s="2" t="s">
        <v>405</v>
      </c>
      <c r="F27" s="2">
        <v>3.3399999999999999E-2</v>
      </c>
      <c r="G27" s="16">
        <v>44307</v>
      </c>
      <c r="H27" s="2" t="s">
        <v>406</v>
      </c>
      <c r="I27" s="16">
        <v>44307</v>
      </c>
      <c r="J27" s="2">
        <v>3</v>
      </c>
      <c r="K27" s="2">
        <v>0</v>
      </c>
      <c r="L27" s="2" t="s">
        <v>377</v>
      </c>
      <c r="M27" s="2" t="s">
        <v>378</v>
      </c>
    </row>
    <row r="28" spans="1:13" ht="43" thickBot="1" x14ac:dyDescent="0.25">
      <c r="A28" s="3" t="s">
        <v>371</v>
      </c>
      <c r="B28" s="2" t="s">
        <v>372</v>
      </c>
      <c r="C28" s="2" t="s">
        <v>373</v>
      </c>
      <c r="D28" s="2" t="s">
        <v>374</v>
      </c>
      <c r="E28" s="2" t="s">
        <v>407</v>
      </c>
      <c r="F28" s="2">
        <v>1.37E-2</v>
      </c>
      <c r="G28" s="16">
        <v>44307</v>
      </c>
      <c r="H28" s="2" t="s">
        <v>406</v>
      </c>
      <c r="I28" s="16">
        <v>44307</v>
      </c>
      <c r="J28" s="2">
        <v>6</v>
      </c>
      <c r="K28" s="2">
        <v>0</v>
      </c>
      <c r="L28" s="2" t="s">
        <v>377</v>
      </c>
      <c r="M28" s="2" t="s">
        <v>378</v>
      </c>
    </row>
    <row r="29" spans="1:13" ht="43" thickBot="1" x14ac:dyDescent="0.25">
      <c r="A29" s="17" t="s">
        <v>371</v>
      </c>
      <c r="B29" s="18" t="s">
        <v>372</v>
      </c>
      <c r="C29" s="18" t="s">
        <v>373</v>
      </c>
      <c r="D29" s="18" t="s">
        <v>374</v>
      </c>
      <c r="E29" s="20" t="s">
        <v>408</v>
      </c>
      <c r="F29" s="20">
        <v>8.14E-2</v>
      </c>
      <c r="G29" s="19">
        <v>44307</v>
      </c>
      <c r="H29" s="18" t="s">
        <v>406</v>
      </c>
      <c r="I29" s="19">
        <v>44307</v>
      </c>
      <c r="J29" s="18">
        <v>9</v>
      </c>
      <c r="K29" s="18">
        <v>0</v>
      </c>
      <c r="L29" s="18" t="s">
        <v>377</v>
      </c>
      <c r="M29" s="18" t="s">
        <v>378</v>
      </c>
    </row>
    <row r="30" spans="1:13" ht="43" thickBot="1" x14ac:dyDescent="0.25">
      <c r="A30" s="17" t="s">
        <v>371</v>
      </c>
      <c r="B30" s="18" t="s">
        <v>372</v>
      </c>
      <c r="C30" s="18" t="s">
        <v>373</v>
      </c>
      <c r="D30" s="18" t="s">
        <v>374</v>
      </c>
      <c r="E30" s="20" t="s">
        <v>409</v>
      </c>
      <c r="F30" s="20">
        <v>0.19600000000000001</v>
      </c>
      <c r="G30" s="19">
        <v>44308</v>
      </c>
      <c r="H30" s="18" t="s">
        <v>406</v>
      </c>
      <c r="I30" s="19">
        <v>44307</v>
      </c>
      <c r="J30" s="18">
        <v>12</v>
      </c>
      <c r="K30" s="18">
        <v>0.5</v>
      </c>
      <c r="L30" s="18" t="s">
        <v>377</v>
      </c>
      <c r="M30" s="18" t="s">
        <v>378</v>
      </c>
    </row>
    <row r="31" spans="1:13" ht="43" thickBot="1" x14ac:dyDescent="0.25">
      <c r="A31" s="17" t="s">
        <v>371</v>
      </c>
      <c r="B31" s="18" t="s">
        <v>372</v>
      </c>
      <c r="C31" s="18" t="s">
        <v>373</v>
      </c>
      <c r="D31" s="18" t="s">
        <v>374</v>
      </c>
      <c r="E31" s="20" t="s">
        <v>410</v>
      </c>
      <c r="F31" s="20">
        <v>0.624</v>
      </c>
      <c r="G31" s="19">
        <v>44308</v>
      </c>
      <c r="H31" s="18" t="s">
        <v>406</v>
      </c>
      <c r="I31" s="19">
        <v>44307</v>
      </c>
      <c r="J31" s="18">
        <v>15</v>
      </c>
      <c r="K31" s="18">
        <v>0.5</v>
      </c>
      <c r="L31" s="18" t="s">
        <v>377</v>
      </c>
      <c r="M31" s="18" t="s">
        <v>378</v>
      </c>
    </row>
    <row r="32" spans="1:13" ht="43" thickBot="1" x14ac:dyDescent="0.25">
      <c r="A32" s="17" t="s">
        <v>371</v>
      </c>
      <c r="B32" s="18" t="s">
        <v>372</v>
      </c>
      <c r="C32" s="18" t="s">
        <v>373</v>
      </c>
      <c r="D32" s="18" t="s">
        <v>374</v>
      </c>
      <c r="E32" s="20" t="s">
        <v>411</v>
      </c>
      <c r="F32" s="20">
        <v>0.72</v>
      </c>
      <c r="G32" s="19">
        <v>44308</v>
      </c>
      <c r="H32" s="18" t="s">
        <v>406</v>
      </c>
      <c r="I32" s="19">
        <v>44307</v>
      </c>
      <c r="J32" s="18">
        <v>18</v>
      </c>
      <c r="K32" s="18">
        <v>12</v>
      </c>
      <c r="L32" s="18" t="s">
        <v>377</v>
      </c>
      <c r="M32" s="18" t="s">
        <v>378</v>
      </c>
    </row>
    <row r="33" spans="1:13" ht="43" thickBot="1" x14ac:dyDescent="0.25">
      <c r="A33" s="3" t="s">
        <v>371</v>
      </c>
      <c r="B33" s="2" t="s">
        <v>372</v>
      </c>
      <c r="C33" s="2" t="s">
        <v>373</v>
      </c>
      <c r="D33" s="2" t="s">
        <v>374</v>
      </c>
      <c r="E33" s="2" t="s">
        <v>412</v>
      </c>
      <c r="F33" s="2">
        <v>1.3100000000000001E-2</v>
      </c>
      <c r="G33" s="16">
        <v>44307</v>
      </c>
      <c r="H33" s="2" t="s">
        <v>413</v>
      </c>
      <c r="I33" s="16">
        <v>44307</v>
      </c>
      <c r="J33" s="2">
        <v>3</v>
      </c>
      <c r="K33" s="2">
        <v>0</v>
      </c>
      <c r="L33" s="2" t="s">
        <v>377</v>
      </c>
      <c r="M33" s="2" t="s">
        <v>378</v>
      </c>
    </row>
    <row r="34" spans="1:13" ht="43" thickBot="1" x14ac:dyDescent="0.25">
      <c r="A34" s="3" t="s">
        <v>371</v>
      </c>
      <c r="B34" s="2" t="s">
        <v>372</v>
      </c>
      <c r="C34" s="2" t="s">
        <v>373</v>
      </c>
      <c r="D34" s="2" t="s">
        <v>374</v>
      </c>
      <c r="E34" s="2" t="s">
        <v>414</v>
      </c>
      <c r="F34" s="2">
        <v>2.1000000000000001E-2</v>
      </c>
      <c r="G34" s="16">
        <v>44307</v>
      </c>
      <c r="H34" s="2" t="s">
        <v>413</v>
      </c>
      <c r="I34" s="16">
        <v>44307</v>
      </c>
      <c r="J34" s="2">
        <v>6</v>
      </c>
      <c r="K34" s="2">
        <v>0</v>
      </c>
      <c r="L34" s="2" t="s">
        <v>377</v>
      </c>
      <c r="M34" s="2" t="s">
        <v>378</v>
      </c>
    </row>
    <row r="35" spans="1:13" ht="43" thickBot="1" x14ac:dyDescent="0.25">
      <c r="A35" s="17" t="s">
        <v>371</v>
      </c>
      <c r="B35" s="18" t="s">
        <v>372</v>
      </c>
      <c r="C35" s="18" t="s">
        <v>373</v>
      </c>
      <c r="D35" s="18" t="s">
        <v>374</v>
      </c>
      <c r="E35" s="18" t="s">
        <v>415</v>
      </c>
      <c r="F35" s="18">
        <v>0.14199999999999999</v>
      </c>
      <c r="G35" s="19">
        <v>44307</v>
      </c>
      <c r="H35" s="18" t="s">
        <v>413</v>
      </c>
      <c r="I35" s="19">
        <v>44307</v>
      </c>
      <c r="J35" s="18">
        <v>9</v>
      </c>
      <c r="K35" s="18">
        <v>0</v>
      </c>
      <c r="L35" s="18" t="s">
        <v>377</v>
      </c>
      <c r="M35" s="18" t="s">
        <v>378</v>
      </c>
    </row>
    <row r="36" spans="1:13" ht="43" thickBot="1" x14ac:dyDescent="0.25">
      <c r="A36" s="17" t="s">
        <v>371</v>
      </c>
      <c r="B36" s="18" t="s">
        <v>372</v>
      </c>
      <c r="C36" s="18" t="s">
        <v>373</v>
      </c>
      <c r="D36" s="18" t="s">
        <v>374</v>
      </c>
      <c r="E36" s="18" t="s">
        <v>416</v>
      </c>
      <c r="F36" s="18">
        <v>0</v>
      </c>
      <c r="G36" s="19">
        <v>44308</v>
      </c>
      <c r="H36" s="18" t="s">
        <v>413</v>
      </c>
      <c r="I36" s="19">
        <v>44307</v>
      </c>
      <c r="J36" s="18">
        <v>12</v>
      </c>
      <c r="K36" s="18">
        <v>5.5</v>
      </c>
      <c r="L36" s="18" t="s">
        <v>377</v>
      </c>
      <c r="M36" s="18" t="s">
        <v>378</v>
      </c>
    </row>
    <row r="37" spans="1:13" ht="43" thickBot="1" x14ac:dyDescent="0.25">
      <c r="A37" s="17" t="s">
        <v>371</v>
      </c>
      <c r="B37" s="18" t="s">
        <v>372</v>
      </c>
      <c r="C37" s="18" t="s">
        <v>373</v>
      </c>
      <c r="D37" s="18" t="s">
        <v>374</v>
      </c>
      <c r="E37" s="18" t="s">
        <v>417</v>
      </c>
      <c r="F37" s="18">
        <v>3.8399999999999997E-2</v>
      </c>
      <c r="G37" s="19">
        <v>44308</v>
      </c>
      <c r="H37" s="18" t="s">
        <v>413</v>
      </c>
      <c r="I37" s="19">
        <v>44307</v>
      </c>
      <c r="J37" s="18">
        <v>15</v>
      </c>
      <c r="K37" s="18">
        <v>5.5</v>
      </c>
      <c r="L37" s="18" t="s">
        <v>377</v>
      </c>
      <c r="M37" s="18" t="s">
        <v>378</v>
      </c>
    </row>
    <row r="38" spans="1:13" ht="43" thickBot="1" x14ac:dyDescent="0.25">
      <c r="A38" s="17" t="s">
        <v>371</v>
      </c>
      <c r="B38" s="18" t="s">
        <v>372</v>
      </c>
      <c r="C38" s="18" t="s">
        <v>373</v>
      </c>
      <c r="D38" s="18" t="s">
        <v>374</v>
      </c>
      <c r="E38" s="18" t="s">
        <v>418</v>
      </c>
      <c r="F38" s="18">
        <v>0.20200000000000001</v>
      </c>
      <c r="G38" s="19">
        <v>44308</v>
      </c>
      <c r="H38" s="18" t="s">
        <v>413</v>
      </c>
      <c r="I38" s="19">
        <v>44307</v>
      </c>
      <c r="J38" s="18">
        <v>18</v>
      </c>
      <c r="K38" s="18">
        <v>10</v>
      </c>
      <c r="L38" s="18" t="s">
        <v>377</v>
      </c>
      <c r="M38" s="18" t="s">
        <v>378</v>
      </c>
    </row>
    <row r="39" spans="1:13" ht="43" thickBot="1" x14ac:dyDescent="0.25">
      <c r="A39" s="3" t="s">
        <v>371</v>
      </c>
      <c r="B39" s="2" t="s">
        <v>372</v>
      </c>
      <c r="C39" s="2" t="s">
        <v>373</v>
      </c>
      <c r="D39" s="2" t="s">
        <v>374</v>
      </c>
      <c r="E39" s="2" t="s">
        <v>419</v>
      </c>
      <c r="F39" s="2">
        <v>0.128</v>
      </c>
      <c r="G39" s="16">
        <v>44307</v>
      </c>
      <c r="H39" s="2" t="s">
        <v>420</v>
      </c>
      <c r="I39" s="16">
        <v>44307</v>
      </c>
      <c r="J39" s="2">
        <v>3</v>
      </c>
      <c r="K39" s="2">
        <v>0</v>
      </c>
      <c r="L39" s="2" t="s">
        <v>377</v>
      </c>
      <c r="M39" s="2" t="s">
        <v>378</v>
      </c>
    </row>
    <row r="40" spans="1:13" ht="43" thickBot="1" x14ac:dyDescent="0.25">
      <c r="A40" s="3" t="s">
        <v>371</v>
      </c>
      <c r="B40" s="2" t="s">
        <v>372</v>
      </c>
      <c r="C40" s="2" t="s">
        <v>373</v>
      </c>
      <c r="D40" s="2" t="s">
        <v>374</v>
      </c>
      <c r="E40" s="2" t="s">
        <v>421</v>
      </c>
      <c r="F40" s="2">
        <v>3.1600000000000003E-2</v>
      </c>
      <c r="G40" s="16">
        <v>44307</v>
      </c>
      <c r="H40" s="2" t="s">
        <v>420</v>
      </c>
      <c r="I40" s="16">
        <v>44307</v>
      </c>
      <c r="J40" s="2">
        <v>6</v>
      </c>
      <c r="K40" s="2">
        <v>0</v>
      </c>
      <c r="L40" s="2" t="s">
        <v>377</v>
      </c>
      <c r="M40" s="2" t="s">
        <v>378</v>
      </c>
    </row>
    <row r="41" spans="1:13" ht="43" thickBot="1" x14ac:dyDescent="0.25">
      <c r="A41" s="17" t="s">
        <v>371</v>
      </c>
      <c r="B41" s="18" t="s">
        <v>372</v>
      </c>
      <c r="C41" s="18" t="s">
        <v>373</v>
      </c>
      <c r="D41" s="18" t="s">
        <v>374</v>
      </c>
      <c r="E41" s="18" t="s">
        <v>422</v>
      </c>
      <c r="F41" s="18">
        <v>0.33200000000000002</v>
      </c>
      <c r="G41" s="19">
        <v>44307</v>
      </c>
      <c r="H41" s="18" t="s">
        <v>420</v>
      </c>
      <c r="I41" s="19">
        <v>44307</v>
      </c>
      <c r="J41" s="18">
        <v>9</v>
      </c>
      <c r="K41" s="18">
        <v>0</v>
      </c>
      <c r="L41" s="18" t="s">
        <v>377</v>
      </c>
      <c r="M41" s="18" t="s">
        <v>378</v>
      </c>
    </row>
    <row r="42" spans="1:13" ht="43" thickBot="1" x14ac:dyDescent="0.25">
      <c r="A42" s="17" t="s">
        <v>371</v>
      </c>
      <c r="B42" s="18" t="s">
        <v>372</v>
      </c>
      <c r="C42" s="18" t="s">
        <v>373</v>
      </c>
      <c r="D42" s="18" t="s">
        <v>374</v>
      </c>
      <c r="E42" s="18" t="s">
        <v>423</v>
      </c>
      <c r="F42" s="18">
        <v>2.4799999999999999E-2</v>
      </c>
      <c r="G42" s="19">
        <v>44308</v>
      </c>
      <c r="H42" s="18" t="s">
        <v>420</v>
      </c>
      <c r="I42" s="19">
        <v>44307</v>
      </c>
      <c r="J42" s="18">
        <v>12</v>
      </c>
      <c r="K42" s="18">
        <v>3</v>
      </c>
      <c r="L42" s="18" t="s">
        <v>377</v>
      </c>
      <c r="M42" s="18" t="s">
        <v>378</v>
      </c>
    </row>
    <row r="43" spans="1:13" ht="43" thickBot="1" x14ac:dyDescent="0.25">
      <c r="A43" s="17" t="s">
        <v>371</v>
      </c>
      <c r="B43" s="18" t="s">
        <v>372</v>
      </c>
      <c r="C43" s="18" t="s">
        <v>373</v>
      </c>
      <c r="D43" s="18" t="s">
        <v>374</v>
      </c>
      <c r="E43" s="18" t="s">
        <v>424</v>
      </c>
      <c r="F43" s="18">
        <v>0.5</v>
      </c>
      <c r="G43" s="19">
        <v>44308</v>
      </c>
      <c r="H43" s="18" t="s">
        <v>420</v>
      </c>
      <c r="I43" s="19">
        <v>44307</v>
      </c>
      <c r="J43" s="18">
        <v>15</v>
      </c>
      <c r="K43" s="18">
        <v>3</v>
      </c>
      <c r="L43" s="18" t="s">
        <v>377</v>
      </c>
      <c r="M43" s="18" t="s">
        <v>378</v>
      </c>
    </row>
    <row r="44" spans="1:13" ht="43" thickBot="1" x14ac:dyDescent="0.25">
      <c r="A44" s="17" t="s">
        <v>371</v>
      </c>
      <c r="B44" s="18" t="s">
        <v>372</v>
      </c>
      <c r="C44" s="18" t="s">
        <v>373</v>
      </c>
      <c r="D44" s="18" t="s">
        <v>374</v>
      </c>
      <c r="E44" s="18" t="s">
        <v>425</v>
      </c>
      <c r="F44" s="18">
        <v>0.10100000000000001</v>
      </c>
      <c r="G44" s="19">
        <v>44308</v>
      </c>
      <c r="H44" s="18" t="s">
        <v>420</v>
      </c>
      <c r="I44" s="19">
        <v>44307</v>
      </c>
      <c r="J44" s="18">
        <v>18</v>
      </c>
      <c r="K44" s="18">
        <v>8</v>
      </c>
      <c r="L44" s="18" t="s">
        <v>377</v>
      </c>
      <c r="M44" s="18" t="s">
        <v>378</v>
      </c>
    </row>
    <row r="45" spans="1:13" ht="43" thickBot="1" x14ac:dyDescent="0.25">
      <c r="A45" s="3" t="s">
        <v>371</v>
      </c>
      <c r="B45" s="2" t="s">
        <v>372</v>
      </c>
      <c r="C45" s="2" t="s">
        <v>373</v>
      </c>
      <c r="D45" s="2" t="s">
        <v>374</v>
      </c>
      <c r="E45" s="2" t="s">
        <v>426</v>
      </c>
      <c r="F45" s="2">
        <v>0.16900000000000001</v>
      </c>
      <c r="G45" s="16">
        <v>44300</v>
      </c>
      <c r="H45" s="2" t="s">
        <v>427</v>
      </c>
      <c r="I45" s="16">
        <v>44299</v>
      </c>
      <c r="J45" s="2">
        <v>0</v>
      </c>
      <c r="K45" s="2">
        <v>0</v>
      </c>
      <c r="L45" s="2" t="s">
        <v>377</v>
      </c>
      <c r="M45" s="2" t="s">
        <v>378</v>
      </c>
    </row>
    <row r="46" spans="1:13" ht="43" thickBot="1" x14ac:dyDescent="0.25">
      <c r="A46" s="3" t="s">
        <v>371</v>
      </c>
      <c r="B46" s="2" t="s">
        <v>372</v>
      </c>
      <c r="C46" s="2" t="s">
        <v>373</v>
      </c>
      <c r="D46" s="2" t="s">
        <v>374</v>
      </c>
      <c r="E46" s="2" t="s">
        <v>428</v>
      </c>
      <c r="F46" s="2">
        <v>1.25</v>
      </c>
      <c r="G46" s="16">
        <v>44308</v>
      </c>
      <c r="H46" s="2" t="s">
        <v>429</v>
      </c>
      <c r="I46" s="16">
        <v>44307</v>
      </c>
      <c r="J46" s="2">
        <v>0</v>
      </c>
      <c r="K46" s="2">
        <v>0</v>
      </c>
      <c r="L46" s="2" t="s">
        <v>430</v>
      </c>
      <c r="M46" s="2" t="s">
        <v>378</v>
      </c>
    </row>
    <row r="47" spans="1:13" ht="43" thickBot="1" x14ac:dyDescent="0.25">
      <c r="A47" s="3" t="s">
        <v>371</v>
      </c>
      <c r="B47" s="2" t="s">
        <v>372</v>
      </c>
      <c r="C47" s="2" t="s">
        <v>373</v>
      </c>
      <c r="D47" s="2" t="s">
        <v>374</v>
      </c>
      <c r="E47" s="2" t="s">
        <v>431</v>
      </c>
      <c r="F47" s="2">
        <v>0</v>
      </c>
      <c r="G47" s="16">
        <v>44308</v>
      </c>
      <c r="H47" s="2" t="s">
        <v>429</v>
      </c>
      <c r="I47" s="16">
        <v>44307</v>
      </c>
      <c r="J47" s="2">
        <v>0</v>
      </c>
      <c r="K47" s="2">
        <v>0</v>
      </c>
      <c r="L47" s="2" t="s">
        <v>377</v>
      </c>
      <c r="M47" s="2" t="s">
        <v>378</v>
      </c>
    </row>
    <row r="48" spans="1:13" ht="43" thickBot="1" x14ac:dyDescent="0.25">
      <c r="A48" s="3" t="s">
        <v>371</v>
      </c>
      <c r="B48" s="2" t="s">
        <v>372</v>
      </c>
      <c r="C48" s="2" t="s">
        <v>373</v>
      </c>
      <c r="D48" s="2" t="s">
        <v>374</v>
      </c>
      <c r="E48" s="2" t="s">
        <v>432</v>
      </c>
      <c r="F48" s="2">
        <v>1.44</v>
      </c>
      <c r="G48" s="16">
        <v>44308</v>
      </c>
      <c r="H48" s="2" t="s">
        <v>429</v>
      </c>
      <c r="I48" s="16">
        <v>44307</v>
      </c>
      <c r="J48" s="2">
        <v>0</v>
      </c>
      <c r="K48" s="2">
        <v>0</v>
      </c>
      <c r="L48" s="2" t="s">
        <v>430</v>
      </c>
      <c r="M48" s="2" t="s">
        <v>378</v>
      </c>
    </row>
    <row r="49" spans="1:13" ht="43" thickBot="1" x14ac:dyDescent="0.25">
      <c r="A49" s="3" t="s">
        <v>371</v>
      </c>
      <c r="B49" s="2" t="s">
        <v>372</v>
      </c>
      <c r="C49" s="2" t="s">
        <v>373</v>
      </c>
      <c r="D49" s="2" t="s">
        <v>374</v>
      </c>
      <c r="E49" s="2" t="s">
        <v>433</v>
      </c>
      <c r="F49" s="2">
        <v>1.55</v>
      </c>
      <c r="G49" s="16">
        <v>44302</v>
      </c>
      <c r="H49" s="2" t="s">
        <v>429</v>
      </c>
      <c r="I49" s="16">
        <v>44362</v>
      </c>
      <c r="J49" s="2">
        <v>0</v>
      </c>
      <c r="K49" s="2">
        <v>0</v>
      </c>
      <c r="L49" s="2" t="s">
        <v>430</v>
      </c>
      <c r="M49" s="2" t="s">
        <v>378</v>
      </c>
    </row>
    <row r="50" spans="1:13" ht="43" thickBot="1" x14ac:dyDescent="0.25">
      <c r="A50" s="3" t="s">
        <v>371</v>
      </c>
      <c r="B50" s="2" t="s">
        <v>372</v>
      </c>
      <c r="C50" s="2" t="s">
        <v>373</v>
      </c>
      <c r="D50" s="2" t="s">
        <v>374</v>
      </c>
      <c r="E50" s="2" t="s">
        <v>434</v>
      </c>
      <c r="F50" s="2">
        <v>0</v>
      </c>
      <c r="G50" s="16">
        <v>44362</v>
      </c>
      <c r="H50" s="2" t="s">
        <v>435</v>
      </c>
      <c r="I50" s="16">
        <v>44362</v>
      </c>
      <c r="J50" s="2">
        <v>3</v>
      </c>
      <c r="K50" s="2">
        <v>0</v>
      </c>
      <c r="L50" s="2" t="s">
        <v>430</v>
      </c>
      <c r="M50" s="2" t="s">
        <v>378</v>
      </c>
    </row>
    <row r="51" spans="1:13" ht="43" thickBot="1" x14ac:dyDescent="0.25">
      <c r="A51" s="3" t="s">
        <v>371</v>
      </c>
      <c r="B51" s="2" t="s">
        <v>372</v>
      </c>
      <c r="C51" s="2" t="s">
        <v>373</v>
      </c>
      <c r="D51" s="2" t="s">
        <v>374</v>
      </c>
      <c r="E51" s="2" t="s">
        <v>436</v>
      </c>
      <c r="F51" s="2">
        <v>5.74E-2</v>
      </c>
      <c r="G51" s="16">
        <v>44362</v>
      </c>
      <c r="H51" s="2" t="s">
        <v>435</v>
      </c>
      <c r="I51" s="16">
        <v>44331</v>
      </c>
      <c r="J51" s="2">
        <v>6</v>
      </c>
      <c r="K51" s="2">
        <v>0</v>
      </c>
      <c r="L51" s="2" t="s">
        <v>430</v>
      </c>
      <c r="M51" s="2" t="s">
        <v>378</v>
      </c>
    </row>
    <row r="52" spans="1:13" ht="43" thickBot="1" x14ac:dyDescent="0.25">
      <c r="A52" s="17" t="s">
        <v>371</v>
      </c>
      <c r="B52" s="18" t="s">
        <v>372</v>
      </c>
      <c r="C52" s="18" t="s">
        <v>373</v>
      </c>
      <c r="D52" s="18" t="s">
        <v>374</v>
      </c>
      <c r="E52" s="20" t="s">
        <v>437</v>
      </c>
      <c r="F52" s="20">
        <v>0.27200000000000002</v>
      </c>
      <c r="G52" s="19">
        <v>44362</v>
      </c>
      <c r="H52" s="18" t="s">
        <v>435</v>
      </c>
      <c r="I52" s="19">
        <v>44301</v>
      </c>
      <c r="J52" s="18">
        <v>9</v>
      </c>
      <c r="K52" s="18">
        <v>0</v>
      </c>
      <c r="L52" s="18" t="s">
        <v>430</v>
      </c>
      <c r="M52" s="18" t="s">
        <v>378</v>
      </c>
    </row>
    <row r="53" spans="1:13" ht="43" thickBot="1" x14ac:dyDescent="0.25">
      <c r="A53" s="17" t="s">
        <v>371</v>
      </c>
      <c r="B53" s="18" t="s">
        <v>372</v>
      </c>
      <c r="C53" s="18" t="s">
        <v>373</v>
      </c>
      <c r="D53" s="18" t="s">
        <v>374</v>
      </c>
      <c r="E53" s="20" t="s">
        <v>438</v>
      </c>
      <c r="F53" s="20">
        <v>0.46600000000000003</v>
      </c>
      <c r="G53" s="19">
        <v>44363</v>
      </c>
      <c r="H53" s="18" t="s">
        <v>435</v>
      </c>
      <c r="I53" s="19">
        <v>44270</v>
      </c>
      <c r="J53" s="18">
        <v>12</v>
      </c>
      <c r="K53" s="18">
        <v>5</v>
      </c>
      <c r="L53" s="18" t="s">
        <v>430</v>
      </c>
      <c r="M53" s="18" t="s">
        <v>378</v>
      </c>
    </row>
    <row r="54" spans="1:13" ht="43" thickBot="1" x14ac:dyDescent="0.25">
      <c r="A54" s="17" t="s">
        <v>371</v>
      </c>
      <c r="B54" s="18" t="s">
        <v>372</v>
      </c>
      <c r="C54" s="18" t="s">
        <v>373</v>
      </c>
      <c r="D54" s="18" t="s">
        <v>374</v>
      </c>
      <c r="E54" s="20" t="s">
        <v>439</v>
      </c>
      <c r="F54" s="20">
        <v>0.99399999999999999</v>
      </c>
      <c r="G54" s="19">
        <v>44363</v>
      </c>
      <c r="H54" s="18" t="s">
        <v>435</v>
      </c>
      <c r="I54" s="19">
        <v>44242</v>
      </c>
      <c r="J54" s="18">
        <v>15</v>
      </c>
      <c r="K54" s="18">
        <v>5</v>
      </c>
      <c r="L54" s="18" t="s">
        <v>430</v>
      </c>
      <c r="M54" s="18" t="s">
        <v>378</v>
      </c>
    </row>
    <row r="55" spans="1:13" ht="43" thickBot="1" x14ac:dyDescent="0.25">
      <c r="A55" s="17" t="s">
        <v>371</v>
      </c>
      <c r="B55" s="18" t="s">
        <v>372</v>
      </c>
      <c r="C55" s="18" t="s">
        <v>373</v>
      </c>
      <c r="D55" s="18" t="s">
        <v>374</v>
      </c>
      <c r="E55" s="20" t="s">
        <v>440</v>
      </c>
      <c r="F55" s="20">
        <v>1.02</v>
      </c>
      <c r="G55" s="19">
        <v>44363</v>
      </c>
      <c r="H55" s="18" t="s">
        <v>435</v>
      </c>
      <c r="I55" s="19">
        <v>44211</v>
      </c>
      <c r="J55" s="18">
        <v>18</v>
      </c>
      <c r="K55" s="18">
        <v>5</v>
      </c>
      <c r="L55" s="18" t="s">
        <v>430</v>
      </c>
      <c r="M55" s="18" t="s">
        <v>378</v>
      </c>
    </row>
    <row r="56" spans="1:13" ht="43" thickBot="1" x14ac:dyDescent="0.25">
      <c r="A56" s="3" t="s">
        <v>371</v>
      </c>
      <c r="B56" s="2" t="s">
        <v>372</v>
      </c>
      <c r="C56" s="2" t="s">
        <v>373</v>
      </c>
      <c r="D56" s="2" t="s">
        <v>374</v>
      </c>
      <c r="E56" s="2" t="s">
        <v>441</v>
      </c>
      <c r="F56" s="2">
        <v>0</v>
      </c>
      <c r="G56" s="16">
        <v>44362</v>
      </c>
      <c r="H56" s="2" t="s">
        <v>442</v>
      </c>
      <c r="I56" s="16">
        <v>44180</v>
      </c>
      <c r="J56" s="2">
        <v>3</v>
      </c>
      <c r="K56" s="2">
        <v>0</v>
      </c>
      <c r="L56" s="2" t="s">
        <v>430</v>
      </c>
      <c r="M56" s="2" t="s">
        <v>378</v>
      </c>
    </row>
    <row r="57" spans="1:13" ht="43" thickBot="1" x14ac:dyDescent="0.25">
      <c r="A57" s="3" t="s">
        <v>371</v>
      </c>
      <c r="B57" s="2" t="s">
        <v>372</v>
      </c>
      <c r="C57" s="2" t="s">
        <v>373</v>
      </c>
      <c r="D57" s="2" t="s">
        <v>374</v>
      </c>
      <c r="E57" s="2" t="s">
        <v>443</v>
      </c>
      <c r="F57" s="2">
        <v>0</v>
      </c>
      <c r="G57" s="16">
        <v>44362</v>
      </c>
      <c r="H57" s="2" t="s">
        <v>442</v>
      </c>
      <c r="I57" s="16">
        <v>44150</v>
      </c>
      <c r="J57" s="2">
        <v>6</v>
      </c>
      <c r="K57" s="2">
        <v>0</v>
      </c>
      <c r="L57" s="2" t="s">
        <v>430</v>
      </c>
      <c r="M57" s="2" t="s">
        <v>378</v>
      </c>
    </row>
    <row r="58" spans="1:13" ht="43" thickBot="1" x14ac:dyDescent="0.25">
      <c r="A58" s="17" t="s">
        <v>371</v>
      </c>
      <c r="B58" s="18" t="s">
        <v>372</v>
      </c>
      <c r="C58" s="18" t="s">
        <v>373</v>
      </c>
      <c r="D58" s="18" t="s">
        <v>374</v>
      </c>
      <c r="E58" s="20" t="s">
        <v>444</v>
      </c>
      <c r="F58" s="20">
        <v>0.121</v>
      </c>
      <c r="G58" s="19">
        <v>44362</v>
      </c>
      <c r="H58" s="18" t="s">
        <v>442</v>
      </c>
      <c r="I58" s="19">
        <v>44119</v>
      </c>
      <c r="J58" s="18">
        <v>9</v>
      </c>
      <c r="K58" s="18">
        <v>0</v>
      </c>
      <c r="L58" s="18" t="s">
        <v>430</v>
      </c>
      <c r="M58" s="18" t="s">
        <v>378</v>
      </c>
    </row>
    <row r="59" spans="1:13" ht="43" thickBot="1" x14ac:dyDescent="0.25">
      <c r="A59" s="17" t="s">
        <v>371</v>
      </c>
      <c r="B59" s="18" t="s">
        <v>372</v>
      </c>
      <c r="C59" s="18" t="s">
        <v>373</v>
      </c>
      <c r="D59" s="18" t="s">
        <v>374</v>
      </c>
      <c r="E59" s="20" t="s">
        <v>445</v>
      </c>
      <c r="F59" s="20">
        <v>0.32400000000000001</v>
      </c>
      <c r="G59" s="19">
        <v>44363</v>
      </c>
      <c r="H59" s="18" t="s">
        <v>442</v>
      </c>
      <c r="I59" s="19">
        <v>44089</v>
      </c>
      <c r="J59" s="18">
        <v>12</v>
      </c>
      <c r="K59" s="18">
        <v>4</v>
      </c>
      <c r="L59" s="18" t="s">
        <v>430</v>
      </c>
      <c r="M59" s="18" t="s">
        <v>378</v>
      </c>
    </row>
    <row r="60" spans="1:13" ht="43" thickBot="1" x14ac:dyDescent="0.25">
      <c r="A60" s="17" t="s">
        <v>371</v>
      </c>
      <c r="B60" s="18" t="s">
        <v>372</v>
      </c>
      <c r="C60" s="18" t="s">
        <v>373</v>
      </c>
      <c r="D60" s="18" t="s">
        <v>374</v>
      </c>
      <c r="E60" s="20" t="s">
        <v>446</v>
      </c>
      <c r="F60" s="20">
        <v>0.53600000000000003</v>
      </c>
      <c r="G60" s="19">
        <v>44363</v>
      </c>
      <c r="H60" s="18" t="s">
        <v>442</v>
      </c>
      <c r="I60" s="19">
        <v>44058</v>
      </c>
      <c r="J60" s="18">
        <v>15</v>
      </c>
      <c r="K60" s="18">
        <v>4</v>
      </c>
      <c r="L60" s="18" t="s">
        <v>430</v>
      </c>
      <c r="M60" s="18" t="s">
        <v>378</v>
      </c>
    </row>
    <row r="61" spans="1:13" ht="43" thickBot="1" x14ac:dyDescent="0.25">
      <c r="A61" s="17" t="s">
        <v>371</v>
      </c>
      <c r="B61" s="18" t="s">
        <v>372</v>
      </c>
      <c r="C61" s="18" t="s">
        <v>373</v>
      </c>
      <c r="D61" s="18" t="s">
        <v>374</v>
      </c>
      <c r="E61" s="20" t="s">
        <v>447</v>
      </c>
      <c r="F61" s="20">
        <v>1.1599999999999999</v>
      </c>
      <c r="G61" s="19">
        <v>44363</v>
      </c>
      <c r="H61" s="18" t="s">
        <v>442</v>
      </c>
      <c r="I61" s="19">
        <v>44027</v>
      </c>
      <c r="J61" s="18">
        <v>18</v>
      </c>
      <c r="K61" s="18">
        <v>4</v>
      </c>
      <c r="L61" s="18" t="s">
        <v>430</v>
      </c>
      <c r="M61" s="18" t="s">
        <v>378</v>
      </c>
    </row>
    <row r="62" spans="1:13" ht="43" thickBot="1" x14ac:dyDescent="0.25">
      <c r="A62" s="3" t="s">
        <v>371</v>
      </c>
      <c r="B62" s="2" t="s">
        <v>372</v>
      </c>
      <c r="C62" s="2" t="s">
        <v>373</v>
      </c>
      <c r="D62" s="2" t="s">
        <v>374</v>
      </c>
      <c r="E62" s="2" t="s">
        <v>448</v>
      </c>
      <c r="F62" s="2">
        <v>1.06E-2</v>
      </c>
      <c r="G62" s="16">
        <v>44362</v>
      </c>
      <c r="H62" s="2" t="s">
        <v>449</v>
      </c>
      <c r="I62" s="16">
        <v>43997</v>
      </c>
      <c r="J62" s="2">
        <v>3</v>
      </c>
      <c r="K62" s="2">
        <v>0</v>
      </c>
      <c r="L62" s="2" t="s">
        <v>430</v>
      </c>
      <c r="M62" s="2" t="s">
        <v>378</v>
      </c>
    </row>
    <row r="63" spans="1:13" ht="43" thickBot="1" x14ac:dyDescent="0.25">
      <c r="A63" s="3" t="s">
        <v>371</v>
      </c>
      <c r="B63" s="2" t="s">
        <v>372</v>
      </c>
      <c r="C63" s="2" t="s">
        <v>373</v>
      </c>
      <c r="D63" s="2" t="s">
        <v>374</v>
      </c>
      <c r="E63" s="2" t="s">
        <v>450</v>
      </c>
      <c r="F63" s="2">
        <v>7.6999999999999999E-2</v>
      </c>
      <c r="G63" s="16">
        <v>44362</v>
      </c>
      <c r="H63" s="2" t="s">
        <v>449</v>
      </c>
      <c r="I63" s="16">
        <v>43966</v>
      </c>
      <c r="J63" s="2">
        <v>6</v>
      </c>
      <c r="K63" s="2">
        <v>0</v>
      </c>
      <c r="L63" s="2" t="s">
        <v>430</v>
      </c>
      <c r="M63" s="2" t="s">
        <v>378</v>
      </c>
    </row>
    <row r="64" spans="1:13" ht="43" thickBot="1" x14ac:dyDescent="0.25">
      <c r="A64" s="17" t="s">
        <v>371</v>
      </c>
      <c r="B64" s="18" t="s">
        <v>372</v>
      </c>
      <c r="C64" s="18" t="s">
        <v>373</v>
      </c>
      <c r="D64" s="18" t="s">
        <v>374</v>
      </c>
      <c r="E64" s="20" t="s">
        <v>451</v>
      </c>
      <c r="F64" s="20">
        <v>0.107</v>
      </c>
      <c r="G64" s="19">
        <v>44362</v>
      </c>
      <c r="H64" s="18" t="s">
        <v>449</v>
      </c>
      <c r="I64" s="19">
        <v>43936</v>
      </c>
      <c r="J64" s="18">
        <v>9</v>
      </c>
      <c r="K64" s="18">
        <v>0</v>
      </c>
      <c r="L64" s="18" t="s">
        <v>430</v>
      </c>
      <c r="M64" s="18" t="s">
        <v>378</v>
      </c>
    </row>
    <row r="65" spans="1:13" ht="43" thickBot="1" x14ac:dyDescent="0.25">
      <c r="A65" s="17" t="s">
        <v>371</v>
      </c>
      <c r="B65" s="18" t="s">
        <v>372</v>
      </c>
      <c r="C65" s="18" t="s">
        <v>373</v>
      </c>
      <c r="D65" s="18" t="s">
        <v>374</v>
      </c>
      <c r="E65" s="20" t="s">
        <v>452</v>
      </c>
      <c r="F65" s="20">
        <v>0.13700000000000001</v>
      </c>
      <c r="G65" s="19">
        <v>44363</v>
      </c>
      <c r="H65" s="18" t="s">
        <v>449</v>
      </c>
      <c r="I65" s="19">
        <v>43905</v>
      </c>
      <c r="J65" s="18">
        <v>12</v>
      </c>
      <c r="K65" s="18">
        <v>3.6</v>
      </c>
      <c r="L65" s="18" t="s">
        <v>430</v>
      </c>
      <c r="M65" s="18" t="s">
        <v>378</v>
      </c>
    </row>
    <row r="66" spans="1:13" ht="43" thickBot="1" x14ac:dyDescent="0.25">
      <c r="A66" s="17" t="s">
        <v>371</v>
      </c>
      <c r="B66" s="18" t="s">
        <v>372</v>
      </c>
      <c r="C66" s="18" t="s">
        <v>373</v>
      </c>
      <c r="D66" s="18" t="s">
        <v>374</v>
      </c>
      <c r="E66" s="20" t="s">
        <v>453</v>
      </c>
      <c r="F66" s="20">
        <v>0.89600000000000002</v>
      </c>
      <c r="G66" s="19">
        <v>44363</v>
      </c>
      <c r="H66" s="18" t="s">
        <v>449</v>
      </c>
      <c r="I66" s="19">
        <v>43876</v>
      </c>
      <c r="J66" s="18">
        <v>15</v>
      </c>
      <c r="K66" s="18">
        <v>3.6</v>
      </c>
      <c r="L66" s="18" t="s">
        <v>430</v>
      </c>
      <c r="M66" s="18" t="s">
        <v>378</v>
      </c>
    </row>
    <row r="67" spans="1:13" ht="43" thickBot="1" x14ac:dyDescent="0.25">
      <c r="A67" s="17" t="s">
        <v>371</v>
      </c>
      <c r="B67" s="18" t="s">
        <v>372</v>
      </c>
      <c r="C67" s="18" t="s">
        <v>373</v>
      </c>
      <c r="D67" s="18" t="s">
        <v>374</v>
      </c>
      <c r="E67" s="20" t="s">
        <v>454</v>
      </c>
      <c r="F67" s="20">
        <v>0.60599999999999998</v>
      </c>
      <c r="G67" s="19">
        <v>44363</v>
      </c>
      <c r="H67" s="18" t="s">
        <v>449</v>
      </c>
      <c r="I67" s="19">
        <v>43845</v>
      </c>
      <c r="J67" s="18">
        <v>18</v>
      </c>
      <c r="K67" s="18">
        <v>3.6</v>
      </c>
      <c r="L67" s="18" t="s">
        <v>430</v>
      </c>
      <c r="M67" s="18" t="s">
        <v>378</v>
      </c>
    </row>
    <row r="68" spans="1:13" ht="43" thickBot="1" x14ac:dyDescent="0.25">
      <c r="A68" s="3" t="s">
        <v>371</v>
      </c>
      <c r="B68" s="2" t="s">
        <v>372</v>
      </c>
      <c r="C68" s="2" t="s">
        <v>373</v>
      </c>
      <c r="D68" s="2" t="s">
        <v>374</v>
      </c>
      <c r="E68" s="2" t="s">
        <v>455</v>
      </c>
      <c r="F68" s="2">
        <v>0</v>
      </c>
      <c r="G68" s="16">
        <v>44362</v>
      </c>
      <c r="H68" s="2" t="s">
        <v>456</v>
      </c>
      <c r="I68" s="16">
        <v>43814</v>
      </c>
      <c r="J68" s="2">
        <v>3</v>
      </c>
      <c r="K68" s="2">
        <v>0</v>
      </c>
      <c r="L68" s="2" t="s">
        <v>430</v>
      </c>
      <c r="M68" s="2" t="s">
        <v>378</v>
      </c>
    </row>
    <row r="69" spans="1:13" ht="43" thickBot="1" x14ac:dyDescent="0.25">
      <c r="A69" s="3" t="s">
        <v>371</v>
      </c>
      <c r="B69" s="2" t="s">
        <v>372</v>
      </c>
      <c r="C69" s="2" t="s">
        <v>373</v>
      </c>
      <c r="D69" s="2" t="s">
        <v>374</v>
      </c>
      <c r="E69" s="2" t="s">
        <v>457</v>
      </c>
      <c r="F69" s="2">
        <v>5.8000000000000003E-2</v>
      </c>
      <c r="G69" s="16">
        <v>44362</v>
      </c>
      <c r="H69" s="2" t="s">
        <v>456</v>
      </c>
      <c r="I69" s="16">
        <v>43784</v>
      </c>
      <c r="J69" s="2">
        <v>6</v>
      </c>
      <c r="K69" s="2">
        <v>0</v>
      </c>
      <c r="L69" s="2" t="s">
        <v>430</v>
      </c>
      <c r="M69" s="2" t="s">
        <v>378</v>
      </c>
    </row>
    <row r="70" spans="1:13" ht="43" thickBot="1" x14ac:dyDescent="0.25">
      <c r="A70" s="17" t="s">
        <v>371</v>
      </c>
      <c r="B70" s="18" t="s">
        <v>372</v>
      </c>
      <c r="C70" s="18" t="s">
        <v>373</v>
      </c>
      <c r="D70" s="18" t="s">
        <v>374</v>
      </c>
      <c r="E70" s="18" t="s">
        <v>458</v>
      </c>
      <c r="F70" s="18">
        <v>0.13700000000000001</v>
      </c>
      <c r="G70" s="19">
        <v>44362</v>
      </c>
      <c r="H70" s="18" t="s">
        <v>456</v>
      </c>
      <c r="I70" s="19">
        <v>43753</v>
      </c>
      <c r="J70" s="18">
        <v>9</v>
      </c>
      <c r="K70" s="18">
        <v>0</v>
      </c>
      <c r="L70" s="18" t="s">
        <v>430</v>
      </c>
      <c r="M70" s="18" t="s">
        <v>378</v>
      </c>
    </row>
    <row r="71" spans="1:13" ht="43" thickBot="1" x14ac:dyDescent="0.25">
      <c r="A71" s="17" t="s">
        <v>371</v>
      </c>
      <c r="B71" s="18" t="s">
        <v>372</v>
      </c>
      <c r="C71" s="18" t="s">
        <v>373</v>
      </c>
      <c r="D71" s="18" t="s">
        <v>374</v>
      </c>
      <c r="E71" s="18" t="s">
        <v>459</v>
      </c>
      <c r="F71" s="18">
        <v>2.3099999999999999E-2</v>
      </c>
      <c r="G71" s="19">
        <v>44363</v>
      </c>
      <c r="H71" s="18" t="s">
        <v>456</v>
      </c>
      <c r="I71" s="19">
        <v>43723</v>
      </c>
      <c r="J71" s="18">
        <v>12</v>
      </c>
      <c r="K71" s="18">
        <v>9.4</v>
      </c>
      <c r="L71" s="18" t="s">
        <v>430</v>
      </c>
      <c r="M71" s="18" t="s">
        <v>378</v>
      </c>
    </row>
    <row r="72" spans="1:13" ht="43" thickBot="1" x14ac:dyDescent="0.25">
      <c r="A72" s="17" t="s">
        <v>371</v>
      </c>
      <c r="B72" s="18" t="s">
        <v>372</v>
      </c>
      <c r="C72" s="18" t="s">
        <v>373</v>
      </c>
      <c r="D72" s="18" t="s">
        <v>374</v>
      </c>
      <c r="E72" s="18" t="s">
        <v>460</v>
      </c>
      <c r="F72" s="18">
        <v>4.07</v>
      </c>
      <c r="G72" s="19">
        <v>44363</v>
      </c>
      <c r="H72" s="18" t="s">
        <v>456</v>
      </c>
      <c r="I72" s="19">
        <v>43692</v>
      </c>
      <c r="J72" s="18">
        <v>15</v>
      </c>
      <c r="K72" s="18">
        <v>10.5</v>
      </c>
      <c r="L72" s="18" t="s">
        <v>430</v>
      </c>
      <c r="M72" s="18" t="s">
        <v>378</v>
      </c>
    </row>
    <row r="73" spans="1:13" ht="43" thickBot="1" x14ac:dyDescent="0.25">
      <c r="A73" s="17" t="s">
        <v>371</v>
      </c>
      <c r="B73" s="18" t="s">
        <v>372</v>
      </c>
      <c r="C73" s="18" t="s">
        <v>373</v>
      </c>
      <c r="D73" s="18" t="s">
        <v>374</v>
      </c>
      <c r="E73" s="18" t="s">
        <v>461</v>
      </c>
      <c r="F73" s="18">
        <v>0</v>
      </c>
      <c r="G73" s="19">
        <v>44363</v>
      </c>
      <c r="H73" s="18" t="s">
        <v>456</v>
      </c>
      <c r="I73" s="19">
        <v>43661</v>
      </c>
      <c r="J73" s="18">
        <v>18</v>
      </c>
      <c r="K73" s="18">
        <v>10.5</v>
      </c>
      <c r="L73" s="18" t="s">
        <v>430</v>
      </c>
      <c r="M73" s="18" t="s">
        <v>378</v>
      </c>
    </row>
    <row r="74" spans="1:13" ht="43" thickBot="1" x14ac:dyDescent="0.25">
      <c r="A74" s="3" t="s">
        <v>371</v>
      </c>
      <c r="B74" s="2" t="s">
        <v>372</v>
      </c>
      <c r="C74" s="2" t="s">
        <v>373</v>
      </c>
      <c r="D74" s="2" t="s">
        <v>374</v>
      </c>
      <c r="E74" s="2" t="s">
        <v>462</v>
      </c>
      <c r="F74" s="2">
        <v>0</v>
      </c>
      <c r="G74" s="16">
        <v>44362</v>
      </c>
      <c r="H74" s="2" t="s">
        <v>463</v>
      </c>
      <c r="I74" s="16">
        <v>43631</v>
      </c>
      <c r="J74" s="2">
        <v>3</v>
      </c>
      <c r="K74" s="2">
        <v>0</v>
      </c>
      <c r="L74" s="2" t="s">
        <v>430</v>
      </c>
      <c r="M74" s="2" t="s">
        <v>378</v>
      </c>
    </row>
    <row r="75" spans="1:13" ht="43" thickBot="1" x14ac:dyDescent="0.25">
      <c r="A75" s="3" t="s">
        <v>371</v>
      </c>
      <c r="B75" s="2" t="s">
        <v>372</v>
      </c>
      <c r="C75" s="2" t="s">
        <v>373</v>
      </c>
      <c r="D75" s="2" t="s">
        <v>374</v>
      </c>
      <c r="E75" s="2" t="s">
        <v>464</v>
      </c>
      <c r="F75" s="2">
        <v>0.254</v>
      </c>
      <c r="G75" s="16">
        <v>44362</v>
      </c>
      <c r="H75" s="2" t="s">
        <v>463</v>
      </c>
      <c r="I75" s="16">
        <v>43600</v>
      </c>
      <c r="J75" s="2">
        <v>6</v>
      </c>
      <c r="K75" s="2">
        <v>0</v>
      </c>
      <c r="L75" s="2" t="s">
        <v>430</v>
      </c>
      <c r="M75" s="2" t="s">
        <v>378</v>
      </c>
    </row>
    <row r="76" spans="1:13" ht="43" thickBot="1" x14ac:dyDescent="0.25">
      <c r="A76" s="17" t="s">
        <v>371</v>
      </c>
      <c r="B76" s="18" t="s">
        <v>372</v>
      </c>
      <c r="C76" s="18" t="s">
        <v>373</v>
      </c>
      <c r="D76" s="18" t="s">
        <v>374</v>
      </c>
      <c r="E76" s="18" t="s">
        <v>465</v>
      </c>
      <c r="F76" s="18">
        <v>1.2E-2</v>
      </c>
      <c r="G76" s="19">
        <v>44362</v>
      </c>
      <c r="H76" s="18" t="s">
        <v>463</v>
      </c>
      <c r="I76" s="19">
        <v>43570</v>
      </c>
      <c r="J76" s="18">
        <v>9</v>
      </c>
      <c r="K76" s="18">
        <v>0</v>
      </c>
      <c r="L76" s="18" t="s">
        <v>430</v>
      </c>
      <c r="M76" s="18" t="s">
        <v>378</v>
      </c>
    </row>
    <row r="77" spans="1:13" ht="43" thickBot="1" x14ac:dyDescent="0.25">
      <c r="A77" s="17" t="s">
        <v>371</v>
      </c>
      <c r="B77" s="18" t="s">
        <v>372</v>
      </c>
      <c r="C77" s="18" t="s">
        <v>373</v>
      </c>
      <c r="D77" s="18" t="s">
        <v>374</v>
      </c>
      <c r="E77" s="18" t="s">
        <v>466</v>
      </c>
      <c r="F77" s="18">
        <v>3.6799999999999999E-2</v>
      </c>
      <c r="G77" s="19">
        <v>44363</v>
      </c>
      <c r="H77" s="18" t="s">
        <v>463</v>
      </c>
      <c r="I77" s="19">
        <v>43539</v>
      </c>
      <c r="J77" s="18">
        <v>12</v>
      </c>
      <c r="K77" s="18">
        <v>4.5</v>
      </c>
      <c r="L77" s="18" t="s">
        <v>430</v>
      </c>
      <c r="M77" s="18" t="s">
        <v>378</v>
      </c>
    </row>
    <row r="78" spans="1:13" ht="43" thickBot="1" x14ac:dyDescent="0.25">
      <c r="A78" s="17" t="s">
        <v>371</v>
      </c>
      <c r="B78" s="18" t="s">
        <v>372</v>
      </c>
      <c r="C78" s="18" t="s">
        <v>373</v>
      </c>
      <c r="D78" s="18" t="s">
        <v>374</v>
      </c>
      <c r="E78" s="18" t="s">
        <v>467</v>
      </c>
      <c r="F78" s="18">
        <v>9.1000000000000004E-3</v>
      </c>
      <c r="G78" s="19">
        <v>44363</v>
      </c>
      <c r="H78" s="18" t="s">
        <v>463</v>
      </c>
      <c r="I78" s="19">
        <v>43511</v>
      </c>
      <c r="J78" s="18">
        <v>15</v>
      </c>
      <c r="K78" s="18">
        <v>4.5</v>
      </c>
      <c r="L78" s="18" t="s">
        <v>430</v>
      </c>
      <c r="M78" s="18" t="s">
        <v>378</v>
      </c>
    </row>
    <row r="79" spans="1:13" ht="43" thickBot="1" x14ac:dyDescent="0.25">
      <c r="A79" s="17" t="s">
        <v>371</v>
      </c>
      <c r="B79" s="18" t="s">
        <v>372</v>
      </c>
      <c r="C79" s="18" t="s">
        <v>373</v>
      </c>
      <c r="D79" s="18" t="s">
        <v>374</v>
      </c>
      <c r="E79" s="18" t="s">
        <v>468</v>
      </c>
      <c r="F79" s="18">
        <v>0.40200000000000002</v>
      </c>
      <c r="G79" s="19">
        <v>44363</v>
      </c>
      <c r="H79" s="18" t="s">
        <v>463</v>
      </c>
      <c r="I79" s="19">
        <v>43480</v>
      </c>
      <c r="J79" s="18">
        <v>18</v>
      </c>
      <c r="K79" s="18">
        <v>4.5</v>
      </c>
      <c r="L79" s="18" t="s">
        <v>430</v>
      </c>
      <c r="M79" s="18" t="s">
        <v>378</v>
      </c>
    </row>
    <row r="80" spans="1:13" x14ac:dyDescent="0.2">
      <c r="A80" s="7"/>
    </row>
    <row r="81" spans="1:1" x14ac:dyDescent="0.2">
      <c r="A81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Supplementary Table 2</vt:lpstr>
      <vt:lpstr>Supplementary Table 3</vt:lpstr>
      <vt:lpstr>Supplementary Table 7</vt:lpstr>
      <vt:lpstr>Supplementary Table 9</vt:lpstr>
      <vt:lpstr>Supplementary Table 10</vt:lpstr>
      <vt:lpstr>Supplementary Table 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Susie Grigson</dc:creator>
  <cp:lastModifiedBy>Susie Grigson</cp:lastModifiedBy>
  <dcterms:created xsi:type="dcterms:W3CDTF">2024-09-03T13:13:42Z</dcterms:created>
  <dcterms:modified xsi:type="dcterms:W3CDTF">2024-09-05T10:27:31Z</dcterms:modified>
</cp:coreProperties>
</file>